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dit" sheetId="1" state="visible" r:id="rId3"/>
    <sheet name="Legend &amp; Scor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<sst xmlns="http://schemas.openxmlformats.org/spreadsheetml/2006/main" count="452" uniqueCount="288">
  <si>
    <t xml:space="preserve">DIGITAL 6IX</t>
  </si>
  <si>
    <t xml:space="preserve">SEO and GEO Audit  |  [CLIENT]  |  [SITE]  |  [AUDIT DATE]</t>
  </si>
  <si>
    <t xml:space="preserve">CHECK</t>
  </si>
  <si>
    <t xml:space="preserve">FINDING</t>
  </si>
  <si>
    <t xml:space="preserve">FIX</t>
  </si>
  <si>
    <t xml:space="preserve">SCORING</t>
  </si>
  <si>
    <t xml:space="preserve">ID</t>
  </si>
  <si>
    <t xml:space="preserve">Area</t>
  </si>
  <si>
    <t xml:space="preserve">Check</t>
  </si>
  <si>
    <t xml:space="preserve">What Good Looks Like</t>
  </si>
  <si>
    <t xml:space="preserve">Result</t>
  </si>
  <si>
    <t xml:space="preserve">Evidence / What We Found</t>
  </si>
  <si>
    <t xml:space="preserve">Severity</t>
  </si>
  <si>
    <t xml:space="preserve">Effort</t>
  </si>
  <si>
    <t xml:space="preserve">Priority</t>
  </si>
  <si>
    <t xml:space="preserve">Recommended Fix</t>
  </si>
  <si>
    <t xml:space="preserve">Owner</t>
  </si>
  <si>
    <t xml:space="preserve">Status</t>
  </si>
  <si>
    <t xml:space="preserve">Target Date</t>
  </si>
  <si>
    <t xml:space="preserve">Wt</t>
  </si>
  <si>
    <t xml:space="preserve">Counted</t>
  </si>
  <si>
    <t xml:space="preserve">Earned</t>
  </si>
  <si>
    <t xml:space="preserve">T01</t>
  </si>
  <si>
    <t xml:space="preserve">Technical</t>
  </si>
  <si>
    <t xml:space="preserve">Money pages are indexable</t>
  </si>
  <si>
    <t xml:space="preserve">No noindex, no accidental Disallow, no canonical pointing elsewhere. Check the rendered page, not the CMS setting.</t>
  </si>
  <si>
    <t xml:space="preserve">Not checked</t>
  </si>
  <si>
    <t xml:space="preserve">Critical</t>
  </si>
  <si>
    <t xml:space="preserve">T02</t>
  </si>
  <si>
    <t xml:space="preserve">robots.txt does not block CSS, JS or key paths</t>
  </si>
  <si>
    <t xml:space="preserve">Crawlers can fetch what they need to render the page. Staging rules did not ship to production.</t>
  </si>
  <si>
    <t xml:space="preserve">T03</t>
  </si>
  <si>
    <t xml:space="preserve">Answers exist in the raw HTML, not injected by JavaScript</t>
  </si>
  <si>
    <t xml:space="preserve">Google renders JS. Most AI crawlers do not. If the answer only appears after hydration, assistants never see it.</t>
  </si>
  <si>
    <t xml:space="preserve">T04</t>
  </si>
  <si>
    <t xml:space="preserve">XML sitemap is current and returns only 200s</t>
  </si>
  <si>
    <t xml:space="preserve">Auto-generated, submitted, no redirects or 404s inside it, no noindex URLs listed.</t>
  </si>
  <si>
    <t xml:space="preserve">High</t>
  </si>
  <si>
    <t xml:space="preserve">T05</t>
  </si>
  <si>
    <t xml:space="preserve">Canonicals are self-referencing and consistent</t>
  </si>
  <si>
    <t xml:space="preserve">Every indexable page points at itself. No cross-domain or parameter surprises.</t>
  </si>
  <si>
    <t xml:space="preserve">T06</t>
  </si>
  <si>
    <t xml:space="preserve">One resolving hostname, one hop to HTTPS</t>
  </si>
  <si>
    <t xml:space="preserve">www or non-www, not both. No redirect chains on the canonical host.</t>
  </si>
  <si>
    <t xml:space="preserve">T07</t>
  </si>
  <si>
    <t xml:space="preserve">HTTPS everywhere with no mixed content</t>
  </si>
  <si>
    <t xml:space="preserve">Valid certificate, no HTTP assets loading on secure pages.</t>
  </si>
  <si>
    <t xml:space="preserve">T08</t>
  </si>
  <si>
    <t xml:space="preserve">LCP under 2.5s on mobile for the top three templates</t>
  </si>
  <si>
    <t xml:space="preserve">Field data in Search Console, not just a lab score.</t>
  </si>
  <si>
    <t xml:space="preserve">T09</t>
  </si>
  <si>
    <t xml:space="preserve">CLS under 0.1 and no render-blocking above the fold</t>
  </si>
  <si>
    <t xml:space="preserve">Nothing jumps. Fonts and images have reserved space.</t>
  </si>
  <si>
    <t xml:space="preserve">Medium</t>
  </si>
  <si>
    <t xml:space="preserve">T10</t>
  </si>
  <si>
    <t xml:space="preserve">TTFB under 600ms</t>
  </si>
  <si>
    <t xml:space="preserve">Server or host problem if not. Caching before optimisation.</t>
  </si>
  <si>
    <t xml:space="preserve">T11</t>
  </si>
  <si>
    <t xml:space="preserve">Mobile usable: no horizontal scroll, tap targets sized</t>
  </si>
  <si>
    <t xml:space="preserve">Test on a real 390px viewport, not a desktop resize.</t>
  </si>
  <si>
    <t xml:space="preserve">T12</t>
  </si>
  <si>
    <t xml:space="preserve">No redirect chains over one hop, no soft 404s</t>
  </si>
  <si>
    <t xml:space="preserve">Chains bleed equity and slow crawls. Soft 404s waste budget.</t>
  </si>
  <si>
    <t xml:space="preserve">T13</t>
  </si>
  <si>
    <t xml:space="preserve">No infinite crawl spaces</t>
  </si>
  <si>
    <t xml:space="preserve">Filters, calendars, search results and session parameters are not generating unlimited URLs.</t>
  </si>
  <si>
    <t xml:space="preserve">T14</t>
  </si>
  <si>
    <t xml:space="preserve">Structured data validates with no errors</t>
  </si>
  <si>
    <t xml:space="preserve">Rich Results Test and Schema validator both clean on templates, not just the homepage.</t>
  </si>
  <si>
    <t xml:space="preserve">C01</t>
  </si>
  <si>
    <t xml:space="preserve">Content</t>
  </si>
  <si>
    <t xml:space="preserve">Titles are unique and descriptive</t>
  </si>
  <si>
    <t xml:space="preserve">No duplicates, front-loaded, roughly under 60 characters, written for a human.</t>
  </si>
  <si>
    <t xml:space="preserve">C02</t>
  </si>
  <si>
    <t xml:space="preserve">One H1 per page that describes the page</t>
  </si>
  <si>
    <t xml:space="preserve">Not the logo. Not three of them. Heading order is logical below it.</t>
  </si>
  <si>
    <t xml:space="preserve">C03</t>
  </si>
  <si>
    <t xml:space="preserve">No keyword cannibalisation</t>
  </si>
  <si>
    <t xml:space="preserve">No two indexable pages competing for the same query. Check which one Google actually picks.</t>
  </si>
  <si>
    <t xml:space="preserve">C04</t>
  </si>
  <si>
    <t xml:space="preserve">No duplicate or near-duplicate pages</t>
  </si>
  <si>
    <t xml:space="preserve">Location pages, service pages and tag archives are not the same text with a word swapped.</t>
  </si>
  <si>
    <t xml:space="preserve">C05</t>
  </si>
  <si>
    <t xml:space="preserve">No thin indexable pages</t>
  </si>
  <si>
    <t xml:space="preserve">Under 300 words and no unique value means noindex it or merge it. Do not pad it.</t>
  </si>
  <si>
    <t xml:space="preserve">C06</t>
  </si>
  <si>
    <t xml:space="preserve">Money pages are internally linked from relevant content</t>
  </si>
  <si>
    <t xml:space="preserve">Not just from the nav. Contextual links from pages about the topic.</t>
  </si>
  <si>
    <t xml:space="preserve">C07</t>
  </si>
  <si>
    <t xml:space="preserve">Topic clusters link pillar to supporting pages, both ways</t>
  </si>
  <si>
    <t xml:space="preserve">A pillar with no supporting content is an orphan with a big word count.</t>
  </si>
  <si>
    <t xml:space="preserve">C08</t>
  </si>
  <si>
    <t xml:space="preserve">Key pages updated in the last twelve months</t>
  </si>
  <si>
    <t xml:space="preserve">Freshness is a ranking factor for some queries and a citation factor for Perplexity on most.</t>
  </si>
  <si>
    <t xml:space="preserve">C09</t>
  </si>
  <si>
    <t xml:space="preserve">Anchor text is descriptive</t>
  </si>
  <si>
    <t xml:space="preserve">Not 'click here', not exact-match on every internal link either.</t>
  </si>
  <si>
    <t xml:space="preserve">Low</t>
  </si>
  <si>
    <t xml:space="preserve">C10</t>
  </si>
  <si>
    <t xml:space="preserve">Meta descriptions exist on money pages</t>
  </si>
  <si>
    <t xml:space="preserve">Not a ranking factor. Is a click-through factor.</t>
  </si>
  <si>
    <t xml:space="preserve">C11</t>
  </si>
  <si>
    <t xml:space="preserve">Meaningful images have alt text</t>
  </si>
  <si>
    <t xml:space="preserve">Decorative images do not need it. Product and diagram images do.</t>
  </si>
  <si>
    <t xml:space="preserve">A01</t>
  </si>
  <si>
    <t xml:space="preserve">Authority</t>
  </si>
  <si>
    <t xml:space="preserve">Referring domains flat or growing over twelve months</t>
  </si>
  <si>
    <t xml:space="preserve">A declining curve is a problem no content plan fixes.</t>
  </si>
  <si>
    <t xml:space="preserve">A02</t>
  </si>
  <si>
    <t xml:space="preserve">Majority of links are topically Core or Adjacent</t>
  </si>
  <si>
    <t xml:space="preserve">Relevance beats volume. A hundred loose links is a footprint, not a profile.</t>
  </si>
  <si>
    <t xml:space="preserve">A03</t>
  </si>
  <si>
    <t xml:space="preserve">No spam pattern in the profile</t>
  </si>
  <si>
    <t xml:space="preserve">No PBN cluster, no exact-match anchor spike, no sudden foreign-language links.</t>
  </si>
  <si>
    <t xml:space="preserve">A04</t>
  </si>
  <si>
    <t xml:space="preserve">Unlinked brand mentions identified</t>
  </si>
  <si>
    <t xml:space="preserve">Free links, and they already exist. Someone has to ask.</t>
  </si>
  <si>
    <t xml:space="preserve">A05</t>
  </si>
  <si>
    <t xml:space="preserve">Competitor link gap documented</t>
  </si>
  <si>
    <t xml:space="preserve">The domains linking to three competitors and not to you are the shortlist.</t>
  </si>
  <si>
    <t xml:space="preserve">A06</t>
  </si>
  <si>
    <t xml:space="preserve">Any earned coverage in the last six months</t>
  </si>
  <si>
    <t xml:space="preserve">Zero earned placements means the profile is bought or stale, and assistants notice which.</t>
  </si>
  <si>
    <t xml:space="preserve">L01</t>
  </si>
  <si>
    <t xml:space="preserve">Local</t>
  </si>
  <si>
    <t xml:space="preserve">Google Business Profile claimed with correct primary category</t>
  </si>
  <si>
    <t xml:space="preserve">The primary category does most of the work in the map pack. Most are wrong.</t>
  </si>
  <si>
    <t xml:space="preserve">L02</t>
  </si>
  <si>
    <t xml:space="preserve">NAP consistent across the top citations</t>
  </si>
  <si>
    <t xml:space="preserve">Name, address, phone identical, not merely similar.</t>
  </si>
  <si>
    <t xml:space="preserve">L03</t>
  </si>
  <si>
    <t xml:space="preserve">Review volume and recency competitive in the map pack</t>
  </si>
  <si>
    <t xml:space="preserve">Compared to who actually ranks, not to an average.</t>
  </si>
  <si>
    <t xml:space="preserve">L04</t>
  </si>
  <si>
    <t xml:space="preserve">Location pages are genuinely unique</t>
  </si>
  <si>
    <t xml:space="preserve">If you have more than one. If they are templated with a city swapped, that is C04.</t>
  </si>
  <si>
    <t xml:space="preserve">L05</t>
  </si>
  <si>
    <t xml:space="preserve">LocalBusiness schema present and matching the profile</t>
  </si>
  <si>
    <t xml:space="preserve">Same name, same address, same phone as the GBP listing.</t>
  </si>
  <si>
    <t xml:space="preserve">G01</t>
  </si>
  <si>
    <t xml:space="preserve">GEO</t>
  </si>
  <si>
    <t xml:space="preserve">Baseline recorded: are we named for the top ten buyer prompts</t>
  </si>
  <si>
    <t xml:space="preserve">Run them across ChatGPT, Perplexity, Gemini and AI Overviews in a clean session. Without a baseline nothing after this is provable.</t>
  </si>
  <si>
    <t xml:space="preserve">G02</t>
  </si>
  <si>
    <t xml:space="preserve">AI Overview presence recorded for the top ten keywords</t>
  </si>
  <si>
    <t xml:space="preserve">If an AI Overview is present, position one is worth a fraction of what it was and the brief changes.</t>
  </si>
  <si>
    <t xml:space="preserve">G03</t>
  </si>
  <si>
    <t xml:space="preserve">Citation source mix known: own site versus third party</t>
  </si>
  <si>
    <t xml:space="preserve">The single most useful diagnostic. It decides whether the answer is content or digital PR.</t>
  </si>
  <si>
    <t xml:space="preserve">G04</t>
  </si>
  <si>
    <t xml:space="preserve">Key pages open with a self-contained 40 to 60 word answer</t>
  </si>
  <si>
    <t xml:space="preserve">Extraction bait. Engines lift a clean paragraph that answers the prompt without the rest of the page.</t>
  </si>
  <si>
    <t xml:space="preserve">G05</t>
  </si>
  <si>
    <t xml:space="preserve">Informational pages carry FAQPage, HowTo or Article schema</t>
  </si>
  <si>
    <t xml:space="preserve">Pre-parsed question and answer pairs. Structure gets read.</t>
  </si>
  <si>
    <t xml:space="preserve">G06</t>
  </si>
  <si>
    <t xml:space="preserve">Organization schema with sameAs makes the entity unambiguous</t>
  </si>
  <si>
    <t xml:space="preserve">If an assistant cannot tell which company you are, it will not risk naming you.</t>
  </si>
  <si>
    <t xml:space="preserve">G07</t>
  </si>
  <si>
    <t xml:space="preserve">At least one citable asset exists</t>
  </si>
  <si>
    <t xml:space="preserve">Original data, a first-party stat, a named quote. Engines cite sources, not summaries.</t>
  </si>
  <si>
    <t xml:space="preserve">G08</t>
  </si>
  <si>
    <t xml:space="preserve">AI crawler policy in robots.txt is deliberate</t>
  </si>
  <si>
    <t xml:space="preserve">GPTBot, PerplexityBot, ClaudeBot, Google-Extended. Allowed or blocked on purpose, not by a plugin default.</t>
  </si>
  <si>
    <t xml:space="preserve">G09</t>
  </si>
  <si>
    <t xml:space="preserve">Directory and listicle presence for 'best X in [city]'</t>
  </si>
  <si>
    <t xml:space="preserve">Assistants quote these far more than your own domain for discovery prompts.</t>
  </si>
  <si>
    <t xml:space="preserve">G10</t>
  </si>
  <si>
    <t xml:space="preserve">Reddit and forum sentiment checked for brand and category</t>
  </si>
  <si>
    <t xml:space="preserve">The engines are learning about you from strangers. Find out what they are saying.</t>
  </si>
  <si>
    <t xml:space="preserve">G11</t>
  </si>
  <si>
    <t xml:space="preserve">Comparison and alternatives content exists</t>
  </si>
  <si>
    <t xml:space="preserve">Assistants reach for comparison pages constantly. Most brands refuse to write them.</t>
  </si>
  <si>
    <t xml:space="preserve">G12</t>
  </si>
  <si>
    <t xml:space="preserve">Published and updated dates are visible and accurate</t>
  </si>
  <si>
    <t xml:space="preserve">Perplexity favours fresh. An undated page is an old page as far as it is concerned.</t>
  </si>
  <si>
    <t xml:space="preserve">G13</t>
  </si>
  <si>
    <t xml:space="preserve">Entity presence: Wikidata, Wikipedia or a knowledge panel</t>
  </si>
  <si>
    <t xml:space="preserve">Not always winnable. Always worth knowing whether it exists.</t>
  </si>
  <si>
    <t xml:space="preserve">G14</t>
  </si>
  <si>
    <t xml:space="preserve">Prompt set defined for ongoing tracking</t>
  </si>
  <si>
    <t xml:space="preserve">Ten to fifteen buyer questions, written down, so the next audit is a comparison and not a fresh start.</t>
  </si>
  <si>
    <t xml:space="preserve">SEO and GEO Audit  |  Legend and scorecard</t>
  </si>
  <si>
    <t xml:space="preserve">Setup</t>
  </si>
  <si>
    <t xml:space="preserve">1. Fill the red-outlined cells below, then update the same client line in row 2 of the Audit tab.</t>
  </si>
  <si>
    <t xml:space="preserve">2. Rows 5 onward on the Audit tab are the checklist itself, already written. This is not an example, do not delete it.</t>
  </si>
  <si>
    <t xml:space="preserve">3. Set every row's Result. Anything left as Not checked is excluded from the score rather than counted as a fail.</t>
  </si>
  <si>
    <t xml:space="preserve">4. Mark whole areas N/A if they do not apply. A single-location business does not need the Local rows.</t>
  </si>
  <si>
    <t xml:space="preserve">5. You fill Result, Evidence, Effort and Fix. Severity is pre-set per check. Priority and the score calculate themselves.</t>
  </si>
  <si>
    <t xml:space="preserve">6. Add your own rows under row 56. Formulas run to row 80.</t>
  </si>
  <si>
    <t xml:space="preserve">Client</t>
  </si>
  <si>
    <t xml:space="preserve">Red-outlined cells are yours to fill.</t>
  </si>
  <si>
    <t xml:space="preserve">Site URL</t>
  </si>
  <si>
    <t xml:space="preserve">Market / geo</t>
  </si>
  <si>
    <t xml:space="preserve">Audit date</t>
  </si>
  <si>
    <t xml:space="preserve">Auditor</t>
  </si>
  <si>
    <t xml:space="preserve">How the score works</t>
  </si>
  <si>
    <t xml:space="preserve">•  Every check carries a severity, and severity is a weight: Critical 8, High 5, Medium 3, Low 1.</t>
  </si>
  <si>
    <t xml:space="preserve">•  A Pass earns the full weight. A Partial earns half. A Fail earns zero. N/A and Not checked are excluded from both sides.</t>
  </si>
  <si>
    <t xml:space="preserve">•  The score is earned weight divided by available weight, so failing one Critical costs you what failing eight Low checks would.</t>
  </si>
  <si>
    <t xml:space="preserve">•  Priority is severity weight multiplied by effort: Quick win 3, Moderate 2, Heavy 1. It only calculates on rows that failed.</t>
  </si>
  <si>
    <t xml:space="preserve">•  That is the whole point. A checklist hands over eighty boxes. A weighted score hands over the order to fix them in.</t>
  </si>
  <si>
    <t xml:space="preserve">Column definitions</t>
  </si>
  <si>
    <t xml:space="preserve">Column</t>
  </si>
  <si>
    <t xml:space="preserve">What it captures</t>
  </si>
  <si>
    <t xml:space="preserve">Why it matters</t>
  </si>
  <si>
    <t xml:space="preserve">What Good Looks Like (D)</t>
  </si>
  <si>
    <t xml:space="preserve">The benchmark for the check, written before anyone looked at the site.</t>
  </si>
  <si>
    <t xml:space="preserve">Stops the audit drifting to fit what you found. It is also the sentence you paste into the report when a client asks why it matters.</t>
  </si>
  <si>
    <t xml:space="preserve">Result (E)</t>
  </si>
  <si>
    <t xml:space="preserve">Pass, Partial, Fail, N/A, or Not checked.</t>
  </si>
  <si>
    <t xml:space="preserve">Partial is the honest one and it earns half weight. Not checked is excluded from the score entirely, so a half-finished audit reports an honest score rather than a fake bad one.</t>
  </si>
  <si>
    <t xml:space="preserve">Evidence (F)</t>
  </si>
  <si>
    <t xml:space="preserve">What you actually found. A URL, a number, a screenshot reference.</t>
  </si>
  <si>
    <t xml:space="preserve">An audit without evidence is an opinion. This column is what makes a Fail defensible three months later when someone disputes it.</t>
  </si>
  <si>
    <t xml:space="preserve">Severity (G)</t>
  </si>
  <si>
    <t xml:space="preserve">How bad it is if this check fails. Pre-set per check.</t>
  </si>
  <si>
    <t xml:space="preserve">Set before the audit, not after, so you cannot quietly downgrade a Critical because the fix looks expensive. Change it only when the client's context genuinely differs.</t>
  </si>
  <si>
    <t xml:space="preserve">Effort (H)</t>
  </si>
  <si>
    <t xml:space="preserve">Quick win, Moderate, or Heavy.</t>
  </si>
  <si>
    <t xml:space="preserve">The only thing you add that the checklist cannot know. It is what turns severity into sequence.</t>
  </si>
  <si>
    <t xml:space="preserve">Priority (I)</t>
  </si>
  <si>
    <t xml:space="preserve">Severity weight times effort. Calculated, and only on failures.</t>
  </si>
  <si>
    <t xml:space="preserve">Fifteen and up is brand red: high severity and cheap to fix, so it happens this week. A Critical that is Heavy scores 8 and still matters, it just needs a plan rather than an afternoon.</t>
  </si>
  <si>
    <t xml:space="preserve">Recommended Fix (J)</t>
  </si>
  <si>
    <t xml:space="preserve">What to actually do.</t>
  </si>
  <si>
    <t xml:space="preserve">If you cannot write this line, you have found a symptom, not a finding. Vague fixes are how audits become shelfware.</t>
  </si>
  <si>
    <t xml:space="preserve">Wt / Counted / Earned (N to P)</t>
  </si>
  <si>
    <t xml:space="preserve">The scoring maths, shown rather than hidden.</t>
  </si>
  <si>
    <t xml:space="preserve">Left visible on purpose. A score a client cannot audit is a score they are right not to trust.</t>
  </si>
  <si>
    <t xml:space="preserve">Dropdown options and their colours</t>
  </si>
  <si>
    <t xml:space="preserve">Area (B)</t>
  </si>
  <si>
    <t xml:space="preserve">GEO is orange. It is the half of this audit almost nobody else runs.</t>
  </si>
  <si>
    <t xml:space="preserve">Fail carries brand red. Not checked is grey and costs you nothing, which is the point.</t>
  </si>
  <si>
    <t xml:space="preserve">Pass</t>
  </si>
  <si>
    <t xml:space="preserve">Partial</t>
  </si>
  <si>
    <t xml:space="preserve">Fail</t>
  </si>
  <si>
    <t xml:space="preserve">N/A</t>
  </si>
  <si>
    <t xml:space="preserve">Pre-set per check. Weights: Critical 8, High 5, Medium 3, Low 1.</t>
  </si>
  <si>
    <t xml:space="preserve">Heavy is purple, not red. Expensive is not the same as bad.</t>
  </si>
  <si>
    <t xml:space="preserve">Quick win</t>
  </si>
  <si>
    <t xml:space="preserve">Moderate</t>
  </si>
  <si>
    <t xml:space="preserve">Heavy</t>
  </si>
  <si>
    <t xml:space="preserve">Fifteen and up is this week's list. Read it top down and stop arguing about it.</t>
  </si>
  <si>
    <t xml:space="preserve">15 and up</t>
  </si>
  <si>
    <t xml:space="preserve">8 to 14</t>
  </si>
  <si>
    <t xml:space="preserve">4 to 7</t>
  </si>
  <si>
    <t xml:space="preserve">Under 4</t>
  </si>
  <si>
    <t xml:space="preserve">Status (L)</t>
  </si>
  <si>
    <t xml:space="preserve">Won't fix is teal, not red. A decision is not a failure. Leaving it blank is.</t>
  </si>
  <si>
    <t xml:space="preserve">Not started</t>
  </si>
  <si>
    <t xml:space="preserve">In progress</t>
  </si>
  <si>
    <t xml:space="preserve">Done</t>
  </si>
  <si>
    <t xml:space="preserve">Won't fix</t>
  </si>
  <si>
    <t xml:space="preserve">Scorecard (live)</t>
  </si>
  <si>
    <t xml:space="preserve">HEADLINE</t>
  </si>
  <si>
    <t xml:space="preserve">Overall health score</t>
  </si>
  <si>
    <t xml:space="preserve">Weighted by severity, not a pass count. This is the number that goes on the cover.</t>
  </si>
  <si>
    <t xml:space="preserve">Checks in this audit</t>
  </si>
  <si>
    <t xml:space="preserve">Checked</t>
  </si>
  <si>
    <t xml:space="preserve">Still not checked</t>
  </si>
  <si>
    <t xml:space="preserve">Excluded from the score. An unfinished audit should read as unfinished, not as a bad site.</t>
  </si>
  <si>
    <t xml:space="preserve">Passing</t>
  </si>
  <si>
    <t xml:space="preserve">Failing</t>
  </si>
  <si>
    <t xml:space="preserve">WHAT TO DO FIRST</t>
  </si>
  <si>
    <t xml:space="preserve">This is the deliverable. Everything above it is context.</t>
  </si>
  <si>
    <t xml:space="preserve">Critical failures</t>
  </si>
  <si>
    <t xml:space="preserve">If this is not zero, nothing else on the list matters yet.</t>
  </si>
  <si>
    <t xml:space="preserve">High-severity failures</t>
  </si>
  <si>
    <t xml:space="preserve">Quick wins available</t>
  </si>
  <si>
    <t xml:space="preserve">High severity and cheap. Sort the Audit tab by Priority and start at the top.</t>
  </si>
  <si>
    <t xml:space="preserve">Priority 15 and up (do this week)</t>
  </si>
  <si>
    <t xml:space="preserve">Total open priority points</t>
  </si>
  <si>
    <t xml:space="preserve">Watch it fall between audits. It is the only number here that proves work happened.</t>
  </si>
  <si>
    <t xml:space="preserve">Fixes marked Done</t>
  </si>
  <si>
    <t xml:space="preserve">BY AREA</t>
  </si>
  <si>
    <t xml:space="preserve">A site can score 80 percent overall and be invisible to assistants. Read the rows, not the headline.</t>
  </si>
  <si>
    <t xml:space="preserve">Score</t>
  </si>
  <si>
    <t xml:space="preserve">Notes</t>
  </si>
  <si>
    <t xml:space="preserve">Severity is set per check, before the audit. Change it only where the client's context genuinely differs, and say so in Evidence.</t>
  </si>
  <si>
    <t xml:space="preserve">Mark whole areas N/A rather than deleting rows. A future audit of the same site may need them, and N/A is a decision you can defend.</t>
  </si>
  <si>
    <t xml:space="preserve">An area with nothing scored reads n/a, not zero. A single-location business has not failed Local, it simply does not have one.</t>
  </si>
  <si>
    <t xml:space="preserve">Priority only calculates on Fail and Partial rows. A passing check has no priority, which is the point.</t>
  </si>
  <si>
    <t xml:space="preserve">Re-run the same file each quarter rather than starting fresh. The score moving is the deliverable, a new spreadsheet is not.</t>
  </si>
  <si>
    <t xml:space="preserve">The GEO rows need manual checks in a clean session with no chat history. There is no tool that does this properly yet.</t>
  </si>
  <si>
    <t xml:space="preserve">Formulas and dropdowns run to row 80. Add rows past that and you must extend both.</t>
  </si>
  <si>
    <t xml:space="preserve">Fonts are Noto Sans and Roboto to match the site. Google Sheets has both natively, Excel falls back if they are not installed locally.</t>
  </si>
  <si>
    <t xml:space="preserve">Digital 6ix  |  digital6ix.ca  |  Free to use, edit, and share.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</si>
</sst>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-mm\-dd"/>
    <numFmt numFmtId="166" formatCode="General"/>
    <numFmt numFmtId="167" formatCode="0.0%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Noto Sans"/>
      <family val="0"/>
      <charset val="1"/>
    </font>
    <font>
      <sz val="10"/>
      <color rgb="FFC0392B"/>
      <name val="Roboto"/>
      <family val="0"/>
      <charset val="1"/>
    </font>
    <font>
      <b val="true"/>
      <sz val="9"/>
      <color rgb="FFFFFFFF"/>
      <name val="Noto Sans"/>
      <family val="0"/>
      <charset val="1"/>
    </font>
    <font>
      <b val="true"/>
      <sz val="10"/>
      <color rgb="FFFFFFFF"/>
      <name val="Noto Sans"/>
      <family val="0"/>
      <charset val="1"/>
    </font>
    <font>
      <sz val="10"/>
      <color rgb="FFE8E8E8"/>
      <name val="Roboto"/>
      <family val="0"/>
      <charset val="1"/>
    </font>
    <font>
      <sz val="10"/>
      <color rgb="FF9A9A9A"/>
      <name val="Roboto"/>
      <family val="0"/>
      <charset val="1"/>
    </font>
    <font>
      <sz val="9"/>
      <color rgb="FF9A9A9A"/>
      <name val="Roboto"/>
      <family val="0"/>
      <charset val="1"/>
    </font>
    <font>
      <b val="true"/>
      <sz val="11"/>
      <color rgb="FFFFFFFF"/>
      <name val="Noto Sans"/>
      <family val="0"/>
      <charset val="1"/>
    </font>
    <font>
      <b val="true"/>
      <sz val="10"/>
      <color rgb="FFFFFFFF"/>
      <name val="Roboto"/>
      <family val="0"/>
      <charset val="1"/>
    </font>
    <font>
      <sz val="10"/>
      <color rgb="FFFFFFFF"/>
      <name val="Roboto"/>
      <family val="0"/>
      <charset val="1"/>
    </font>
    <font>
      <i val="true"/>
      <sz val="10"/>
      <color rgb="FF9A9A9A"/>
      <name val="Roboto"/>
      <family val="0"/>
      <charset val="1"/>
    </font>
    <font>
      <b val="true"/>
      <sz val="10"/>
      <color rgb="FFE8E8E8"/>
      <name val="Roboto"/>
      <family val="0"/>
      <charset val="1"/>
    </font>
    <font>
      <b val="true"/>
      <sz val="10"/>
      <color rgb="FF5AB0E8"/>
      <name val="Roboto"/>
      <family val="0"/>
      <charset val="1"/>
    </font>
    <font>
      <b val="true"/>
      <sz val="10"/>
      <color rgb="FF4FD1BC"/>
      <name val="Roboto"/>
      <family val="0"/>
      <charset val="1"/>
    </font>
    <font>
      <b val="true"/>
      <sz val="10"/>
      <color rgb="FFB07FE8"/>
      <name val="Roboto"/>
      <family val="0"/>
      <charset val="1"/>
    </font>
    <font>
      <b val="true"/>
      <sz val="10"/>
      <color rgb="FFE8A33D"/>
      <name val="Roboto"/>
      <family val="0"/>
      <charset val="1"/>
    </font>
    <font>
      <b val="true"/>
      <sz val="10"/>
      <color rgb="FFE8825A"/>
      <name val="Roboto"/>
      <family val="0"/>
      <charset val="1"/>
    </font>
    <font>
      <b val="true"/>
      <sz val="10"/>
      <color rgb="FF5FCB80"/>
      <name val="Roboto"/>
      <family val="0"/>
      <charset val="1"/>
    </font>
    <font>
      <b val="true"/>
      <sz val="10"/>
      <color rgb="FFD9C24A"/>
      <name val="Roboto"/>
      <family val="0"/>
      <charset val="1"/>
    </font>
    <font>
      <b val="true"/>
      <sz val="10"/>
      <color rgb="FF9A9A9A"/>
      <name val="Roboto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060606"/>
        <bgColor rgb="FF000000"/>
      </patternFill>
    </fill>
    <fill>
      <patternFill patternType="solid">
        <fgColor rgb="FF7B0000"/>
        <bgColor rgb="FF3A1810"/>
      </patternFill>
    </fill>
    <fill>
      <patternFill patternType="solid">
        <fgColor rgb="FF141414"/>
        <bgColor rgb="FF0D0D0D"/>
      </patternFill>
    </fill>
    <fill>
      <patternFill patternType="solid">
        <fgColor rgb="FF0D0D0D"/>
        <bgColor rgb="FF060606"/>
      </patternFill>
    </fill>
    <fill>
      <patternFill patternType="solid">
        <fgColor rgb="FF0E2436"/>
        <bgColor rgb="FF0A2A26"/>
      </patternFill>
    </fill>
    <fill>
      <patternFill patternType="solid">
        <fgColor rgb="FF0A2A26"/>
        <bgColor rgb="FF102A18"/>
      </patternFill>
    </fill>
    <fill>
      <patternFill patternType="solid">
        <fgColor rgb="FF241035"/>
        <bgColor rgb="FF1E1E1E"/>
      </patternFill>
    </fill>
    <fill>
      <patternFill patternType="solid">
        <fgColor rgb="FF2B1A0A"/>
        <bgColor rgb="FF3A1810"/>
      </patternFill>
    </fill>
    <fill>
      <patternFill patternType="solid">
        <fgColor rgb="FF3A1810"/>
        <bgColor rgb="FF2B1A0A"/>
      </patternFill>
    </fill>
    <fill>
      <patternFill patternType="solid">
        <fgColor rgb="FF102A18"/>
        <bgColor rgb="FF0A2A26"/>
      </patternFill>
    </fill>
    <fill>
      <patternFill patternType="solid">
        <fgColor rgb="FF2E2608"/>
        <bgColor rgb="FF2B1A0A"/>
      </patternFill>
    </fill>
    <fill>
      <patternFill patternType="solid">
        <fgColor rgb="FF1E1E1E"/>
        <bgColor rgb="FF141414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2A2A2A"/>
      </left>
      <right style="thin">
        <color rgb="FF2A2A2A"/>
      </right>
      <top style="thin">
        <color rgb="FF2A2A2A"/>
      </top>
      <bottom style="thin">
        <color rgb="FF2A2A2A"/>
      </bottom>
      <diagonal/>
    </border>
    <border diagonalUp="false" diagonalDown="false">
      <left style="thin">
        <color rgb="FF2A2A2A"/>
      </left>
      <right style="thin">
        <color rgb="FF2A2A2A"/>
      </right>
      <top style="medium">
        <color rgb="FFC0392B"/>
      </top>
      <bottom style="thin">
        <color rgb="FF2A2A2A"/>
      </bottom>
      <diagonal/>
    </border>
    <border diagonalUp="false" diagonalDown="false">
      <left style="medium">
        <color rgb="FFC0392B"/>
      </left>
      <right style="medium">
        <color rgb="FFC0392B"/>
      </right>
      <top style="medium">
        <color rgb="FFC0392B"/>
      </top>
      <bottom style="medium">
        <color rgb="FFC0392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3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5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1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ont>
        <name val="Roboto"/>
        <charset val="1"/>
        <family val="0"/>
        <b val="1"/>
        <color rgb="FF5AB0E8"/>
        <sz val="10"/>
      </font>
    </dxf>
    <dxf>
      <font>
        <name val="Roboto"/>
        <charset val="1"/>
        <family val="0"/>
        <b val="1"/>
        <color rgb="FF4FD1BC"/>
        <sz val="10"/>
      </font>
    </dxf>
    <dxf>
      <font>
        <name val="Roboto"/>
        <charset val="1"/>
        <family val="0"/>
        <b val="1"/>
        <color rgb="FFB07FE8"/>
        <sz val="10"/>
      </font>
    </dxf>
    <dxf>
      <font>
        <name val="Roboto"/>
        <charset val="1"/>
        <family val="0"/>
        <b val="1"/>
        <color rgb="FFE8A33D"/>
        <sz val="10"/>
      </font>
    </dxf>
    <dxf>
      <font>
        <name val="Roboto"/>
        <charset val="1"/>
        <family val="0"/>
        <b val="1"/>
        <color rgb="FFE8825A"/>
        <sz val="10"/>
      </font>
    </dxf>
    <dxf>
      <font>
        <name val="Roboto"/>
        <charset val="1"/>
        <family val="0"/>
        <b val="1"/>
        <color rgb="FF5FCB80"/>
        <sz val="10"/>
      </font>
    </dxf>
    <dxf>
      <font>
        <name val="Roboto"/>
        <charset val="1"/>
        <family val="0"/>
        <b val="1"/>
        <color rgb="FFD9C24A"/>
        <sz val="10"/>
      </font>
    </dxf>
    <dxf>
      <font>
        <name val="Roboto"/>
        <charset val="1"/>
        <family val="0"/>
        <b val="1"/>
        <color rgb="FFFFFFFF"/>
        <sz val="10"/>
      </font>
    </dxf>
    <dxf>
      <font>
        <name val="Roboto"/>
        <charset val="1"/>
        <family val="0"/>
        <b val="1"/>
        <color rgb="FF9A9A9A"/>
        <sz val="10"/>
      </font>
    </dxf>
    <dxf>
      <fill>
        <patternFill>
          <bgColor rgb="FF7B0000"/>
        </patternFill>
      </fill>
    </dxf>
    <dxf>
      <font>
        <name val="Roboto"/>
        <charset val="1"/>
        <family val="0"/>
        <b val="1"/>
        <color rgb="FFFFFFFF"/>
        <sz val="10"/>
      </font>
      <fill>
        <patternFill>
          <bgColor rgb="FF7B0000"/>
        </patternFill>
      </fill>
    </dxf>
  </dxfs>
  <colors>
    <indexedColors>
      <rgbColor rgb="FF000000"/>
      <rgbColor rgb="FFFFFFFF"/>
      <rgbColor rgb="FFFF0000"/>
      <rgbColor rgb="FF00FF00"/>
      <rgbColor rgb="FF060606"/>
      <rgbColor rgb="FFFFFF00"/>
      <rgbColor rgb="FFFF00FF"/>
      <rgbColor rgb="FF00FFFF"/>
      <rgbColor rgb="FF7B0000"/>
      <rgbColor rgb="FF008000"/>
      <rgbColor rgb="FF241035"/>
      <rgbColor rgb="FF808000"/>
      <rgbColor rgb="FF1E1E1E"/>
      <rgbColor rgb="FF008080"/>
      <rgbColor rgb="FFC0C0C0"/>
      <rgbColor rgb="FF808080"/>
      <rgbColor rgb="FFB07FE8"/>
      <rgbColor rgb="FF993366"/>
      <rgbColor rgb="FFE8E8E8"/>
      <rgbColor rgb="FFCCFFFF"/>
      <rgbColor rgb="FF3A1810"/>
      <rgbColor rgb="FFE8825A"/>
      <rgbColor rgb="FF0066CC"/>
      <rgbColor rgb="FFCCCCFF"/>
      <rgbColor rgb="FF0D0D0D"/>
      <rgbColor rgb="FFFF00FF"/>
      <rgbColor rgb="FFFFFF00"/>
      <rgbColor rgb="FF00FFFF"/>
      <rgbColor rgb="FF141414"/>
      <rgbColor rgb="FF2B1A0A"/>
      <rgbColor rgb="FF008080"/>
      <rgbColor rgb="FF0000FF"/>
      <rgbColor rgb="FF00CCFF"/>
      <rgbColor rgb="FFCCFFFF"/>
      <rgbColor rgb="FFCCFFCC"/>
      <rgbColor rgb="FFFFFF99"/>
      <rgbColor rgb="FF5AB0E8"/>
      <rgbColor rgb="FFFF99CC"/>
      <rgbColor rgb="FFCC99FF"/>
      <rgbColor rgb="FFFFCC99"/>
      <rgbColor rgb="FF3366FF"/>
      <rgbColor rgb="FF4FD1BC"/>
      <rgbColor rgb="FF99CC00"/>
      <rgbColor rgb="FFD9C24A"/>
      <rgbColor rgb="FFE8A33D"/>
      <rgbColor rgb="FFFF6600"/>
      <rgbColor rgb="FF666699"/>
      <rgbColor rgb="FF9A9A9A"/>
      <rgbColor rgb="FF0E2436"/>
      <rgbColor rgb="FF5FCB80"/>
      <rgbColor rgb="FF102A18"/>
      <rgbColor rgb="FF2E2608"/>
      <rgbColor rgb="FFC0392B"/>
      <rgbColor rgb="FF993366"/>
      <rgbColor rgb="FF0A2A26"/>
      <rgbColor rgb="FF2A2A2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B0000"/>
    <pageSetUpPr fitToPage="false"/>
  </sheetPr>
  <dimension ref="A1:P8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E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3"/>
    <col collapsed="false" customWidth="true" hidden="false" outlineLevel="0" max="3" min="3" style="0" width="46"/>
    <col collapsed="false" customWidth="true" hidden="false" outlineLevel="0" max="4" min="4" style="0" width="56"/>
    <col collapsed="false" customWidth="true" hidden="false" outlineLevel="0" max="5" min="5" style="0" width="13"/>
    <col collapsed="false" customWidth="true" hidden="false" outlineLevel="0" max="6" min="6" style="0" width="46"/>
    <col collapsed="false" customWidth="true" hidden="false" outlineLevel="0" max="7" min="7" style="0" width="12"/>
    <col collapsed="false" customWidth="true" hidden="false" outlineLevel="0" max="8" min="8" style="0" width="13"/>
    <col collapsed="false" customWidth="true" hidden="false" outlineLevel="0" max="9" min="9" style="0" width="10"/>
    <col collapsed="false" customWidth="true" hidden="false" outlineLevel="0" max="10" min="10" style="0" width="50"/>
    <col collapsed="false" customWidth="true" hidden="false" outlineLevel="0" max="11" min="11" style="0" width="12"/>
    <col collapsed="false" customWidth="true" hidden="false" outlineLevel="0" max="13" min="12" style="0" width="13"/>
    <col collapsed="false" customWidth="true" hidden="false" outlineLevel="0" max="14" min="14" style="0" width="6"/>
    <col collapsed="false" customWidth="true" hidden="false" outlineLevel="0" max="16" min="15" style="0" width="8"/>
  </cols>
  <sheetData>
    <row r="1" customFormat="false" ht="33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8" hidden="false" customHeight="true" outlineLevel="0" collapsed="false">
      <c r="A3" s="3" t="s">
        <v>2</v>
      </c>
      <c r="B3" s="3"/>
      <c r="C3" s="3"/>
      <c r="D3" s="3"/>
      <c r="E3" s="4" t="s">
        <v>3</v>
      </c>
      <c r="F3" s="4"/>
      <c r="G3" s="4"/>
      <c r="H3" s="3" t="s">
        <v>4</v>
      </c>
      <c r="I3" s="3"/>
      <c r="J3" s="3"/>
      <c r="K3" s="3"/>
      <c r="L3" s="3"/>
      <c r="M3" s="3"/>
      <c r="N3" s="4" t="s">
        <v>5</v>
      </c>
      <c r="O3" s="4"/>
      <c r="P3" s="4"/>
    </row>
    <row r="4" customFormat="false" ht="30" hidden="false" customHeight="true" outlineLevel="0" collapsed="false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21</v>
      </c>
    </row>
    <row r="5" customFormat="false" ht="42" hidden="false" customHeight="true" outlineLevel="0" collapsed="false">
      <c r="A5" s="6" t="s">
        <v>22</v>
      </c>
      <c r="B5" s="6" t="s">
        <v>23</v>
      </c>
      <c r="C5" s="7" t="s">
        <v>24</v>
      </c>
      <c r="D5" s="8" t="s">
        <v>25</v>
      </c>
      <c r="E5" s="6" t="s">
        <v>26</v>
      </c>
      <c r="F5" s="7"/>
      <c r="G5" s="6" t="s">
        <v>27</v>
      </c>
      <c r="H5" s="6"/>
      <c r="I5" s="6" t="str">
        <f aca="false">IF(OR($E5="Fail",$E5="Partial"),IFERROR($N5,0)*IF($H5="Quick win",3,IF($H5="Moderate",2,IF($H5="Heavy",1,0)))*IF($E5="Partial",0.5,1),"")</f>
        <v/>
      </c>
      <c r="J5" s="7"/>
      <c r="K5" s="6"/>
      <c r="L5" s="6"/>
      <c r="M5" s="9"/>
      <c r="N5" s="10" t="n">
        <f aca="false">IF($G5="","",IF($G5="Critical",8,IF($G5="High",5,IF($G5="Medium",3,IF($G5="Low",1,0)))))</f>
        <v>8</v>
      </c>
      <c r="O5" s="10" t="n">
        <f aca="false">IF(OR($C5="",$E5="",$E5="N/A",$E5="Not checked"),0,$N5)</f>
        <v>0</v>
      </c>
      <c r="P5" s="10" t="n">
        <f aca="false">IF($O5=0,0,IF($E5="Pass",$N5,IF($E5="Partial",$N5/2,0)))</f>
        <v>0</v>
      </c>
    </row>
    <row r="6" customFormat="false" ht="42" hidden="false" customHeight="true" outlineLevel="0" collapsed="false">
      <c r="A6" s="11" t="s">
        <v>28</v>
      </c>
      <c r="B6" s="11" t="s">
        <v>23</v>
      </c>
      <c r="C6" s="12" t="s">
        <v>29</v>
      </c>
      <c r="D6" s="13" t="s">
        <v>30</v>
      </c>
      <c r="E6" s="11" t="s">
        <v>26</v>
      </c>
      <c r="F6" s="12"/>
      <c r="G6" s="11" t="s">
        <v>27</v>
      </c>
      <c r="H6" s="11"/>
      <c r="I6" s="11" t="str">
        <f aca="false">IF(OR($E6="Fail",$E6="Partial"),IFERROR($N6,0)*IF($H6="Quick win",3,IF($H6="Moderate",2,IF($H6="Heavy",1,0)))*IF($E6="Partial",0.5,1),"")</f>
        <v/>
      </c>
      <c r="J6" s="12"/>
      <c r="K6" s="11"/>
      <c r="L6" s="11"/>
      <c r="M6" s="14"/>
      <c r="N6" s="15" t="n">
        <f aca="false">IF($G6="","",IF($G6="Critical",8,IF($G6="High",5,IF($G6="Medium",3,IF($G6="Low",1,0)))))</f>
        <v>8</v>
      </c>
      <c r="O6" s="15" t="n">
        <f aca="false">IF(OR($C6="",$E6="",$E6="N/A",$E6="Not checked"),0,$N6)</f>
        <v>0</v>
      </c>
      <c r="P6" s="15" t="n">
        <f aca="false">IF($O6=0,0,IF($E6="Pass",$N6,IF($E6="Partial",$N6/2,0)))</f>
        <v>0</v>
      </c>
    </row>
    <row r="7" customFormat="false" ht="42" hidden="false" customHeight="true" outlineLevel="0" collapsed="false">
      <c r="A7" s="6" t="s">
        <v>31</v>
      </c>
      <c r="B7" s="6" t="s">
        <v>23</v>
      </c>
      <c r="C7" s="7" t="s">
        <v>32</v>
      </c>
      <c r="D7" s="8" t="s">
        <v>33</v>
      </c>
      <c r="E7" s="6" t="s">
        <v>26</v>
      </c>
      <c r="F7" s="7"/>
      <c r="G7" s="6" t="s">
        <v>27</v>
      </c>
      <c r="H7" s="6"/>
      <c r="I7" s="6" t="str">
        <f aca="false">IF(OR($E7="Fail",$E7="Partial"),IFERROR($N7,0)*IF($H7="Quick win",3,IF($H7="Moderate",2,IF($H7="Heavy",1,0)))*IF($E7="Partial",0.5,1),"")</f>
        <v/>
      </c>
      <c r="J7" s="7"/>
      <c r="K7" s="6"/>
      <c r="L7" s="6"/>
      <c r="M7" s="9"/>
      <c r="N7" s="10" t="n">
        <f aca="false">IF($G7="","",IF($G7="Critical",8,IF($G7="High",5,IF($G7="Medium",3,IF($G7="Low",1,0)))))</f>
        <v>8</v>
      </c>
      <c r="O7" s="10" t="n">
        <f aca="false">IF(OR($C7="",$E7="",$E7="N/A",$E7="Not checked"),0,$N7)</f>
        <v>0</v>
      </c>
      <c r="P7" s="10" t="n">
        <f aca="false">IF($O7=0,0,IF($E7="Pass",$N7,IF($E7="Partial",$N7/2,0)))</f>
        <v>0</v>
      </c>
    </row>
    <row r="8" customFormat="false" ht="42" hidden="false" customHeight="true" outlineLevel="0" collapsed="false">
      <c r="A8" s="11" t="s">
        <v>34</v>
      </c>
      <c r="B8" s="11" t="s">
        <v>23</v>
      </c>
      <c r="C8" s="12" t="s">
        <v>35</v>
      </c>
      <c r="D8" s="13" t="s">
        <v>36</v>
      </c>
      <c r="E8" s="11" t="s">
        <v>26</v>
      </c>
      <c r="F8" s="12"/>
      <c r="G8" s="11" t="s">
        <v>37</v>
      </c>
      <c r="H8" s="11"/>
      <c r="I8" s="11" t="str">
        <f aca="false">IF(OR($E8="Fail",$E8="Partial"),IFERROR($N8,0)*IF($H8="Quick win",3,IF($H8="Moderate",2,IF($H8="Heavy",1,0)))*IF($E8="Partial",0.5,1),"")</f>
        <v/>
      </c>
      <c r="J8" s="12"/>
      <c r="K8" s="11"/>
      <c r="L8" s="11"/>
      <c r="M8" s="14"/>
      <c r="N8" s="15" t="n">
        <f aca="false">IF($G8="","",IF($G8="Critical",8,IF($G8="High",5,IF($G8="Medium",3,IF($G8="Low",1,0)))))</f>
        <v>5</v>
      </c>
      <c r="O8" s="15" t="n">
        <f aca="false">IF(OR($C8="",$E8="",$E8="N/A",$E8="Not checked"),0,$N8)</f>
        <v>0</v>
      </c>
      <c r="P8" s="15" t="n">
        <f aca="false">IF($O8=0,0,IF($E8="Pass",$N8,IF($E8="Partial",$N8/2,0)))</f>
        <v>0</v>
      </c>
    </row>
    <row r="9" customFormat="false" ht="42" hidden="false" customHeight="true" outlineLevel="0" collapsed="false">
      <c r="A9" s="6" t="s">
        <v>38</v>
      </c>
      <c r="B9" s="6" t="s">
        <v>23</v>
      </c>
      <c r="C9" s="7" t="s">
        <v>39</v>
      </c>
      <c r="D9" s="8" t="s">
        <v>40</v>
      </c>
      <c r="E9" s="6" t="s">
        <v>26</v>
      </c>
      <c r="F9" s="7"/>
      <c r="G9" s="6" t="s">
        <v>37</v>
      </c>
      <c r="H9" s="6"/>
      <c r="I9" s="6" t="str">
        <f aca="false">IF(OR($E9="Fail",$E9="Partial"),IFERROR($N9,0)*IF($H9="Quick win",3,IF($H9="Moderate",2,IF($H9="Heavy",1,0)))*IF($E9="Partial",0.5,1),"")</f>
        <v/>
      </c>
      <c r="J9" s="7"/>
      <c r="K9" s="6"/>
      <c r="L9" s="6"/>
      <c r="M9" s="9"/>
      <c r="N9" s="10" t="n">
        <f aca="false">IF($G9="","",IF($G9="Critical",8,IF($G9="High",5,IF($G9="Medium",3,IF($G9="Low",1,0)))))</f>
        <v>5</v>
      </c>
      <c r="O9" s="10" t="n">
        <f aca="false">IF(OR($C9="",$E9="",$E9="N/A",$E9="Not checked"),0,$N9)</f>
        <v>0</v>
      </c>
      <c r="P9" s="10" t="n">
        <f aca="false">IF($O9=0,0,IF($E9="Pass",$N9,IF($E9="Partial",$N9/2,0)))</f>
        <v>0</v>
      </c>
    </row>
    <row r="10" customFormat="false" ht="42" hidden="false" customHeight="true" outlineLevel="0" collapsed="false">
      <c r="A10" s="11" t="s">
        <v>41</v>
      </c>
      <c r="B10" s="11" t="s">
        <v>23</v>
      </c>
      <c r="C10" s="12" t="s">
        <v>42</v>
      </c>
      <c r="D10" s="13" t="s">
        <v>43</v>
      </c>
      <c r="E10" s="11" t="s">
        <v>26</v>
      </c>
      <c r="F10" s="12"/>
      <c r="G10" s="11" t="s">
        <v>37</v>
      </c>
      <c r="H10" s="11"/>
      <c r="I10" s="11" t="str">
        <f aca="false">IF(OR($E10="Fail",$E10="Partial"),IFERROR($N10,0)*IF($H10="Quick win",3,IF($H10="Moderate",2,IF($H10="Heavy",1,0)))*IF($E10="Partial",0.5,1),"")</f>
        <v/>
      </c>
      <c r="J10" s="12"/>
      <c r="K10" s="11"/>
      <c r="L10" s="11"/>
      <c r="M10" s="14"/>
      <c r="N10" s="15" t="n">
        <f aca="false">IF($G10="","",IF($G10="Critical",8,IF($G10="High",5,IF($G10="Medium",3,IF($G10="Low",1,0)))))</f>
        <v>5</v>
      </c>
      <c r="O10" s="15" t="n">
        <f aca="false">IF(OR($C10="",$E10="",$E10="N/A",$E10="Not checked"),0,$N10)</f>
        <v>0</v>
      </c>
      <c r="P10" s="15" t="n">
        <f aca="false">IF($O10=0,0,IF($E10="Pass",$N10,IF($E10="Partial",$N10/2,0)))</f>
        <v>0</v>
      </c>
    </row>
    <row r="11" customFormat="false" ht="42" hidden="false" customHeight="true" outlineLevel="0" collapsed="false">
      <c r="A11" s="6" t="s">
        <v>44</v>
      </c>
      <c r="B11" s="6" t="s">
        <v>23</v>
      </c>
      <c r="C11" s="7" t="s">
        <v>45</v>
      </c>
      <c r="D11" s="8" t="s">
        <v>46</v>
      </c>
      <c r="E11" s="6" t="s">
        <v>26</v>
      </c>
      <c r="F11" s="7"/>
      <c r="G11" s="6" t="s">
        <v>37</v>
      </c>
      <c r="H11" s="6"/>
      <c r="I11" s="6" t="str">
        <f aca="false">IF(OR($E11="Fail",$E11="Partial"),IFERROR($N11,0)*IF($H11="Quick win",3,IF($H11="Moderate",2,IF($H11="Heavy",1,0)))*IF($E11="Partial",0.5,1),"")</f>
        <v/>
      </c>
      <c r="J11" s="7"/>
      <c r="K11" s="6"/>
      <c r="L11" s="6"/>
      <c r="M11" s="9"/>
      <c r="N11" s="10" t="n">
        <f aca="false">IF($G11="","",IF($G11="Critical",8,IF($G11="High",5,IF($G11="Medium",3,IF($G11="Low",1,0)))))</f>
        <v>5</v>
      </c>
      <c r="O11" s="10" t="n">
        <f aca="false">IF(OR($C11="",$E11="",$E11="N/A",$E11="Not checked"),0,$N11)</f>
        <v>0</v>
      </c>
      <c r="P11" s="10" t="n">
        <f aca="false">IF($O11=0,0,IF($E11="Pass",$N11,IF($E11="Partial",$N11/2,0)))</f>
        <v>0</v>
      </c>
    </row>
    <row r="12" customFormat="false" ht="42" hidden="false" customHeight="true" outlineLevel="0" collapsed="false">
      <c r="A12" s="11" t="s">
        <v>47</v>
      </c>
      <c r="B12" s="11" t="s">
        <v>23</v>
      </c>
      <c r="C12" s="12" t="s">
        <v>48</v>
      </c>
      <c r="D12" s="13" t="s">
        <v>49</v>
      </c>
      <c r="E12" s="11" t="s">
        <v>26</v>
      </c>
      <c r="F12" s="12"/>
      <c r="G12" s="11" t="s">
        <v>37</v>
      </c>
      <c r="H12" s="11"/>
      <c r="I12" s="11" t="str">
        <f aca="false">IF(OR($E12="Fail",$E12="Partial"),IFERROR($N12,0)*IF($H12="Quick win",3,IF($H12="Moderate",2,IF($H12="Heavy",1,0)))*IF($E12="Partial",0.5,1),"")</f>
        <v/>
      </c>
      <c r="J12" s="12"/>
      <c r="K12" s="11"/>
      <c r="L12" s="11"/>
      <c r="M12" s="14"/>
      <c r="N12" s="15" t="n">
        <f aca="false">IF($G12="","",IF($G12="Critical",8,IF($G12="High",5,IF($G12="Medium",3,IF($G12="Low",1,0)))))</f>
        <v>5</v>
      </c>
      <c r="O12" s="15" t="n">
        <f aca="false">IF(OR($C12="",$E12="",$E12="N/A",$E12="Not checked"),0,$N12)</f>
        <v>0</v>
      </c>
      <c r="P12" s="15" t="n">
        <f aca="false">IF($O12=0,0,IF($E12="Pass",$N12,IF($E12="Partial",$N12/2,0)))</f>
        <v>0</v>
      </c>
    </row>
    <row r="13" customFormat="false" ht="42" hidden="false" customHeight="true" outlineLevel="0" collapsed="false">
      <c r="A13" s="6" t="s">
        <v>50</v>
      </c>
      <c r="B13" s="6" t="s">
        <v>23</v>
      </c>
      <c r="C13" s="7" t="s">
        <v>51</v>
      </c>
      <c r="D13" s="8" t="s">
        <v>52</v>
      </c>
      <c r="E13" s="6" t="s">
        <v>26</v>
      </c>
      <c r="F13" s="7"/>
      <c r="G13" s="6" t="s">
        <v>53</v>
      </c>
      <c r="H13" s="6"/>
      <c r="I13" s="6" t="str">
        <f aca="false">IF(OR($E13="Fail",$E13="Partial"),IFERROR($N13,0)*IF($H13="Quick win",3,IF($H13="Moderate",2,IF($H13="Heavy",1,0)))*IF($E13="Partial",0.5,1),"")</f>
        <v/>
      </c>
      <c r="J13" s="7"/>
      <c r="K13" s="6"/>
      <c r="L13" s="6"/>
      <c r="M13" s="9"/>
      <c r="N13" s="10" t="n">
        <f aca="false">IF($G13="","",IF($G13="Critical",8,IF($G13="High",5,IF($G13="Medium",3,IF($G13="Low",1,0)))))</f>
        <v>3</v>
      </c>
      <c r="O13" s="10" t="n">
        <f aca="false">IF(OR($C13="",$E13="",$E13="N/A",$E13="Not checked"),0,$N13)</f>
        <v>0</v>
      </c>
      <c r="P13" s="10" t="n">
        <f aca="false">IF($O13=0,0,IF($E13="Pass",$N13,IF($E13="Partial",$N13/2,0)))</f>
        <v>0</v>
      </c>
    </row>
    <row r="14" customFormat="false" ht="42" hidden="false" customHeight="true" outlineLevel="0" collapsed="false">
      <c r="A14" s="11" t="s">
        <v>54</v>
      </c>
      <c r="B14" s="11" t="s">
        <v>23</v>
      </c>
      <c r="C14" s="12" t="s">
        <v>55</v>
      </c>
      <c r="D14" s="13" t="s">
        <v>56</v>
      </c>
      <c r="E14" s="11" t="s">
        <v>26</v>
      </c>
      <c r="F14" s="12"/>
      <c r="G14" s="11" t="s">
        <v>53</v>
      </c>
      <c r="H14" s="11"/>
      <c r="I14" s="11" t="str">
        <f aca="false">IF(OR($E14="Fail",$E14="Partial"),IFERROR($N14,0)*IF($H14="Quick win",3,IF($H14="Moderate",2,IF($H14="Heavy",1,0)))*IF($E14="Partial",0.5,1),"")</f>
        <v/>
      </c>
      <c r="J14" s="12"/>
      <c r="K14" s="11"/>
      <c r="L14" s="11"/>
      <c r="M14" s="14"/>
      <c r="N14" s="15" t="n">
        <f aca="false">IF($G14="","",IF($G14="Critical",8,IF($G14="High",5,IF($G14="Medium",3,IF($G14="Low",1,0)))))</f>
        <v>3</v>
      </c>
      <c r="O14" s="15" t="n">
        <f aca="false">IF(OR($C14="",$E14="",$E14="N/A",$E14="Not checked"),0,$N14)</f>
        <v>0</v>
      </c>
      <c r="P14" s="15" t="n">
        <f aca="false">IF($O14=0,0,IF($E14="Pass",$N14,IF($E14="Partial",$N14/2,0)))</f>
        <v>0</v>
      </c>
    </row>
    <row r="15" customFormat="false" ht="42" hidden="false" customHeight="true" outlineLevel="0" collapsed="false">
      <c r="A15" s="6" t="s">
        <v>57</v>
      </c>
      <c r="B15" s="6" t="s">
        <v>23</v>
      </c>
      <c r="C15" s="7" t="s">
        <v>58</v>
      </c>
      <c r="D15" s="8" t="s">
        <v>59</v>
      </c>
      <c r="E15" s="6" t="s">
        <v>26</v>
      </c>
      <c r="F15" s="7"/>
      <c r="G15" s="6" t="s">
        <v>37</v>
      </c>
      <c r="H15" s="6"/>
      <c r="I15" s="6" t="str">
        <f aca="false">IF(OR($E15="Fail",$E15="Partial"),IFERROR($N15,0)*IF($H15="Quick win",3,IF($H15="Moderate",2,IF($H15="Heavy",1,0)))*IF($E15="Partial",0.5,1),"")</f>
        <v/>
      </c>
      <c r="J15" s="7"/>
      <c r="K15" s="6"/>
      <c r="L15" s="6"/>
      <c r="M15" s="9"/>
      <c r="N15" s="10" t="n">
        <f aca="false">IF($G15="","",IF($G15="Critical",8,IF($G15="High",5,IF($G15="Medium",3,IF($G15="Low",1,0)))))</f>
        <v>5</v>
      </c>
      <c r="O15" s="10" t="n">
        <f aca="false">IF(OR($C15="",$E15="",$E15="N/A",$E15="Not checked"),0,$N15)</f>
        <v>0</v>
      </c>
      <c r="P15" s="10" t="n">
        <f aca="false">IF($O15=0,0,IF($E15="Pass",$N15,IF($E15="Partial",$N15/2,0)))</f>
        <v>0</v>
      </c>
    </row>
    <row r="16" customFormat="false" ht="42" hidden="false" customHeight="true" outlineLevel="0" collapsed="false">
      <c r="A16" s="11" t="s">
        <v>60</v>
      </c>
      <c r="B16" s="11" t="s">
        <v>23</v>
      </c>
      <c r="C16" s="12" t="s">
        <v>61</v>
      </c>
      <c r="D16" s="13" t="s">
        <v>62</v>
      </c>
      <c r="E16" s="11" t="s">
        <v>26</v>
      </c>
      <c r="F16" s="12"/>
      <c r="G16" s="11" t="s">
        <v>53</v>
      </c>
      <c r="H16" s="11"/>
      <c r="I16" s="11" t="str">
        <f aca="false">IF(OR($E16="Fail",$E16="Partial"),IFERROR($N16,0)*IF($H16="Quick win",3,IF($H16="Moderate",2,IF($H16="Heavy",1,0)))*IF($E16="Partial",0.5,1),"")</f>
        <v/>
      </c>
      <c r="J16" s="12"/>
      <c r="K16" s="11"/>
      <c r="L16" s="11"/>
      <c r="M16" s="14"/>
      <c r="N16" s="15" t="n">
        <f aca="false">IF($G16="","",IF($G16="Critical",8,IF($G16="High",5,IF($G16="Medium",3,IF($G16="Low",1,0)))))</f>
        <v>3</v>
      </c>
      <c r="O16" s="15" t="n">
        <f aca="false">IF(OR($C16="",$E16="",$E16="N/A",$E16="Not checked"),0,$N16)</f>
        <v>0</v>
      </c>
      <c r="P16" s="15" t="n">
        <f aca="false">IF($O16=0,0,IF($E16="Pass",$N16,IF($E16="Partial",$N16/2,0)))</f>
        <v>0</v>
      </c>
    </row>
    <row r="17" customFormat="false" ht="42" hidden="false" customHeight="true" outlineLevel="0" collapsed="false">
      <c r="A17" s="6" t="s">
        <v>63</v>
      </c>
      <c r="B17" s="6" t="s">
        <v>23</v>
      </c>
      <c r="C17" s="7" t="s">
        <v>64</v>
      </c>
      <c r="D17" s="8" t="s">
        <v>65</v>
      </c>
      <c r="E17" s="6" t="s">
        <v>26</v>
      </c>
      <c r="F17" s="7"/>
      <c r="G17" s="6" t="s">
        <v>53</v>
      </c>
      <c r="H17" s="6"/>
      <c r="I17" s="6" t="str">
        <f aca="false">IF(OR($E17="Fail",$E17="Partial"),IFERROR($N17,0)*IF($H17="Quick win",3,IF($H17="Moderate",2,IF($H17="Heavy",1,0)))*IF($E17="Partial",0.5,1),"")</f>
        <v/>
      </c>
      <c r="J17" s="7"/>
      <c r="K17" s="6"/>
      <c r="L17" s="6"/>
      <c r="M17" s="9"/>
      <c r="N17" s="10" t="n">
        <f aca="false">IF($G17="","",IF($G17="Critical",8,IF($G17="High",5,IF($G17="Medium",3,IF($G17="Low",1,0)))))</f>
        <v>3</v>
      </c>
      <c r="O17" s="10" t="n">
        <f aca="false">IF(OR($C17="",$E17="",$E17="N/A",$E17="Not checked"),0,$N17)</f>
        <v>0</v>
      </c>
      <c r="P17" s="10" t="n">
        <f aca="false">IF($O17=0,0,IF($E17="Pass",$N17,IF($E17="Partial",$N17/2,0)))</f>
        <v>0</v>
      </c>
    </row>
    <row r="18" customFormat="false" ht="42" hidden="false" customHeight="true" outlineLevel="0" collapsed="false">
      <c r="A18" s="11" t="s">
        <v>66</v>
      </c>
      <c r="B18" s="11" t="s">
        <v>23</v>
      </c>
      <c r="C18" s="12" t="s">
        <v>67</v>
      </c>
      <c r="D18" s="13" t="s">
        <v>68</v>
      </c>
      <c r="E18" s="11" t="s">
        <v>26</v>
      </c>
      <c r="F18" s="12"/>
      <c r="G18" s="11" t="s">
        <v>37</v>
      </c>
      <c r="H18" s="11"/>
      <c r="I18" s="11" t="str">
        <f aca="false">IF(OR($E18="Fail",$E18="Partial"),IFERROR($N18,0)*IF($H18="Quick win",3,IF($H18="Moderate",2,IF($H18="Heavy",1,0)))*IF($E18="Partial",0.5,1),"")</f>
        <v/>
      </c>
      <c r="J18" s="12"/>
      <c r="K18" s="11"/>
      <c r="L18" s="11"/>
      <c r="M18" s="14"/>
      <c r="N18" s="15" t="n">
        <f aca="false">IF($G18="","",IF($G18="Critical",8,IF($G18="High",5,IF($G18="Medium",3,IF($G18="Low",1,0)))))</f>
        <v>5</v>
      </c>
      <c r="O18" s="15" t="n">
        <f aca="false">IF(OR($C18="",$E18="",$E18="N/A",$E18="Not checked"),0,$N18)</f>
        <v>0</v>
      </c>
      <c r="P18" s="15" t="n">
        <f aca="false">IF($O18=0,0,IF($E18="Pass",$N18,IF($E18="Partial",$N18/2,0)))</f>
        <v>0</v>
      </c>
    </row>
    <row r="19" customFormat="false" ht="42" hidden="false" customHeight="true" outlineLevel="0" collapsed="false">
      <c r="A19" s="6" t="s">
        <v>69</v>
      </c>
      <c r="B19" s="6" t="s">
        <v>70</v>
      </c>
      <c r="C19" s="7" t="s">
        <v>71</v>
      </c>
      <c r="D19" s="8" t="s">
        <v>72</v>
      </c>
      <c r="E19" s="6" t="s">
        <v>26</v>
      </c>
      <c r="F19" s="7"/>
      <c r="G19" s="6" t="s">
        <v>37</v>
      </c>
      <c r="H19" s="6"/>
      <c r="I19" s="6" t="str">
        <f aca="false">IF(OR($E19="Fail",$E19="Partial"),IFERROR($N19,0)*IF($H19="Quick win",3,IF($H19="Moderate",2,IF($H19="Heavy",1,0)))*IF($E19="Partial",0.5,1),"")</f>
        <v/>
      </c>
      <c r="J19" s="7"/>
      <c r="K19" s="6"/>
      <c r="L19" s="6"/>
      <c r="M19" s="9"/>
      <c r="N19" s="10" t="n">
        <f aca="false">IF($G19="","",IF($G19="Critical",8,IF($G19="High",5,IF($G19="Medium",3,IF($G19="Low",1,0)))))</f>
        <v>5</v>
      </c>
      <c r="O19" s="10" t="n">
        <f aca="false">IF(OR($C19="",$E19="",$E19="N/A",$E19="Not checked"),0,$N19)</f>
        <v>0</v>
      </c>
      <c r="P19" s="10" t="n">
        <f aca="false">IF($O19=0,0,IF($E19="Pass",$N19,IF($E19="Partial",$N19/2,0)))</f>
        <v>0</v>
      </c>
    </row>
    <row r="20" customFormat="false" ht="42" hidden="false" customHeight="true" outlineLevel="0" collapsed="false">
      <c r="A20" s="11" t="s">
        <v>73</v>
      </c>
      <c r="B20" s="11" t="s">
        <v>70</v>
      </c>
      <c r="C20" s="12" t="s">
        <v>74</v>
      </c>
      <c r="D20" s="13" t="s">
        <v>75</v>
      </c>
      <c r="E20" s="11" t="s">
        <v>26</v>
      </c>
      <c r="F20" s="12"/>
      <c r="G20" s="11" t="s">
        <v>53</v>
      </c>
      <c r="H20" s="11"/>
      <c r="I20" s="11" t="str">
        <f aca="false">IF(OR($E20="Fail",$E20="Partial"),IFERROR($N20,0)*IF($H20="Quick win",3,IF($H20="Moderate",2,IF($H20="Heavy",1,0)))*IF($E20="Partial",0.5,1),"")</f>
        <v/>
      </c>
      <c r="J20" s="12"/>
      <c r="K20" s="11"/>
      <c r="L20" s="11"/>
      <c r="M20" s="14"/>
      <c r="N20" s="15" t="n">
        <f aca="false">IF($G20="","",IF($G20="Critical",8,IF($G20="High",5,IF($G20="Medium",3,IF($G20="Low",1,0)))))</f>
        <v>3</v>
      </c>
      <c r="O20" s="15" t="n">
        <f aca="false">IF(OR($C20="",$E20="",$E20="N/A",$E20="Not checked"),0,$N20)</f>
        <v>0</v>
      </c>
      <c r="P20" s="15" t="n">
        <f aca="false">IF($O20=0,0,IF($E20="Pass",$N20,IF($E20="Partial",$N20/2,0)))</f>
        <v>0</v>
      </c>
    </row>
    <row r="21" customFormat="false" ht="42" hidden="false" customHeight="true" outlineLevel="0" collapsed="false">
      <c r="A21" s="6" t="s">
        <v>76</v>
      </c>
      <c r="B21" s="6" t="s">
        <v>70</v>
      </c>
      <c r="C21" s="7" t="s">
        <v>77</v>
      </c>
      <c r="D21" s="8" t="s">
        <v>78</v>
      </c>
      <c r="E21" s="6" t="s">
        <v>26</v>
      </c>
      <c r="F21" s="7"/>
      <c r="G21" s="6" t="s">
        <v>37</v>
      </c>
      <c r="H21" s="6"/>
      <c r="I21" s="6" t="str">
        <f aca="false">IF(OR($E21="Fail",$E21="Partial"),IFERROR($N21,0)*IF($H21="Quick win",3,IF($H21="Moderate",2,IF($H21="Heavy",1,0)))*IF($E21="Partial",0.5,1),"")</f>
        <v/>
      </c>
      <c r="J21" s="7"/>
      <c r="K21" s="6"/>
      <c r="L21" s="6"/>
      <c r="M21" s="9"/>
      <c r="N21" s="10" t="n">
        <f aca="false">IF($G21="","",IF($G21="Critical",8,IF($G21="High",5,IF($G21="Medium",3,IF($G21="Low",1,0)))))</f>
        <v>5</v>
      </c>
      <c r="O21" s="10" t="n">
        <f aca="false">IF(OR($C21="",$E21="",$E21="N/A",$E21="Not checked"),0,$N21)</f>
        <v>0</v>
      </c>
      <c r="P21" s="10" t="n">
        <f aca="false">IF($O21=0,0,IF($E21="Pass",$N21,IF($E21="Partial",$N21/2,0)))</f>
        <v>0</v>
      </c>
    </row>
    <row r="22" customFormat="false" ht="42" hidden="false" customHeight="true" outlineLevel="0" collapsed="false">
      <c r="A22" s="11" t="s">
        <v>79</v>
      </c>
      <c r="B22" s="11" t="s">
        <v>70</v>
      </c>
      <c r="C22" s="12" t="s">
        <v>80</v>
      </c>
      <c r="D22" s="13" t="s">
        <v>81</v>
      </c>
      <c r="E22" s="11" t="s">
        <v>26</v>
      </c>
      <c r="F22" s="12"/>
      <c r="G22" s="11" t="s">
        <v>37</v>
      </c>
      <c r="H22" s="11"/>
      <c r="I22" s="11" t="str">
        <f aca="false">IF(OR($E22="Fail",$E22="Partial"),IFERROR($N22,0)*IF($H22="Quick win",3,IF($H22="Moderate",2,IF($H22="Heavy",1,0)))*IF($E22="Partial",0.5,1),"")</f>
        <v/>
      </c>
      <c r="J22" s="12"/>
      <c r="K22" s="11"/>
      <c r="L22" s="11"/>
      <c r="M22" s="14"/>
      <c r="N22" s="15" t="n">
        <f aca="false">IF($G22="","",IF($G22="Critical",8,IF($G22="High",5,IF($G22="Medium",3,IF($G22="Low",1,0)))))</f>
        <v>5</v>
      </c>
      <c r="O22" s="15" t="n">
        <f aca="false">IF(OR($C22="",$E22="",$E22="N/A",$E22="Not checked"),0,$N22)</f>
        <v>0</v>
      </c>
      <c r="P22" s="15" t="n">
        <f aca="false">IF($O22=0,0,IF($E22="Pass",$N22,IF($E22="Partial",$N22/2,0)))</f>
        <v>0</v>
      </c>
    </row>
    <row r="23" customFormat="false" ht="42" hidden="false" customHeight="true" outlineLevel="0" collapsed="false">
      <c r="A23" s="6" t="s">
        <v>82</v>
      </c>
      <c r="B23" s="6" t="s">
        <v>70</v>
      </c>
      <c r="C23" s="7" t="s">
        <v>83</v>
      </c>
      <c r="D23" s="8" t="s">
        <v>84</v>
      </c>
      <c r="E23" s="6" t="s">
        <v>26</v>
      </c>
      <c r="F23" s="7"/>
      <c r="G23" s="6" t="s">
        <v>53</v>
      </c>
      <c r="H23" s="6"/>
      <c r="I23" s="6" t="str">
        <f aca="false">IF(OR($E23="Fail",$E23="Partial"),IFERROR($N23,0)*IF($H23="Quick win",3,IF($H23="Moderate",2,IF($H23="Heavy",1,0)))*IF($E23="Partial",0.5,1),"")</f>
        <v/>
      </c>
      <c r="J23" s="7"/>
      <c r="K23" s="6"/>
      <c r="L23" s="6"/>
      <c r="M23" s="9"/>
      <c r="N23" s="10" t="n">
        <f aca="false">IF($G23="","",IF($G23="Critical",8,IF($G23="High",5,IF($G23="Medium",3,IF($G23="Low",1,0)))))</f>
        <v>3</v>
      </c>
      <c r="O23" s="10" t="n">
        <f aca="false">IF(OR($C23="",$E23="",$E23="N/A",$E23="Not checked"),0,$N23)</f>
        <v>0</v>
      </c>
      <c r="P23" s="10" t="n">
        <f aca="false">IF($O23=0,0,IF($E23="Pass",$N23,IF($E23="Partial",$N23/2,0)))</f>
        <v>0</v>
      </c>
    </row>
    <row r="24" customFormat="false" ht="42" hidden="false" customHeight="true" outlineLevel="0" collapsed="false">
      <c r="A24" s="11" t="s">
        <v>85</v>
      </c>
      <c r="B24" s="11" t="s">
        <v>70</v>
      </c>
      <c r="C24" s="12" t="s">
        <v>86</v>
      </c>
      <c r="D24" s="13" t="s">
        <v>87</v>
      </c>
      <c r="E24" s="11" t="s">
        <v>26</v>
      </c>
      <c r="F24" s="12"/>
      <c r="G24" s="11" t="s">
        <v>37</v>
      </c>
      <c r="H24" s="11"/>
      <c r="I24" s="11" t="str">
        <f aca="false">IF(OR($E24="Fail",$E24="Partial"),IFERROR($N24,0)*IF($H24="Quick win",3,IF($H24="Moderate",2,IF($H24="Heavy",1,0)))*IF($E24="Partial",0.5,1),"")</f>
        <v/>
      </c>
      <c r="J24" s="12"/>
      <c r="K24" s="11"/>
      <c r="L24" s="11"/>
      <c r="M24" s="14"/>
      <c r="N24" s="15" t="n">
        <f aca="false">IF($G24="","",IF($G24="Critical",8,IF($G24="High",5,IF($G24="Medium",3,IF($G24="Low",1,0)))))</f>
        <v>5</v>
      </c>
      <c r="O24" s="15" t="n">
        <f aca="false">IF(OR($C24="",$E24="",$E24="N/A",$E24="Not checked"),0,$N24)</f>
        <v>0</v>
      </c>
      <c r="P24" s="15" t="n">
        <f aca="false">IF($O24=0,0,IF($E24="Pass",$N24,IF($E24="Partial",$N24/2,0)))</f>
        <v>0</v>
      </c>
    </row>
    <row r="25" customFormat="false" ht="42" hidden="false" customHeight="true" outlineLevel="0" collapsed="false">
      <c r="A25" s="6" t="s">
        <v>88</v>
      </c>
      <c r="B25" s="6" t="s">
        <v>70</v>
      </c>
      <c r="C25" s="7" t="s">
        <v>89</v>
      </c>
      <c r="D25" s="8" t="s">
        <v>90</v>
      </c>
      <c r="E25" s="6" t="s">
        <v>26</v>
      </c>
      <c r="F25" s="7"/>
      <c r="G25" s="6" t="s">
        <v>53</v>
      </c>
      <c r="H25" s="6"/>
      <c r="I25" s="6" t="str">
        <f aca="false">IF(OR($E25="Fail",$E25="Partial"),IFERROR($N25,0)*IF($H25="Quick win",3,IF($H25="Moderate",2,IF($H25="Heavy",1,0)))*IF($E25="Partial",0.5,1),"")</f>
        <v/>
      </c>
      <c r="J25" s="7"/>
      <c r="K25" s="6"/>
      <c r="L25" s="6"/>
      <c r="M25" s="9"/>
      <c r="N25" s="10" t="n">
        <f aca="false">IF($G25="","",IF($G25="Critical",8,IF($G25="High",5,IF($G25="Medium",3,IF($G25="Low",1,0)))))</f>
        <v>3</v>
      </c>
      <c r="O25" s="10" t="n">
        <f aca="false">IF(OR($C25="",$E25="",$E25="N/A",$E25="Not checked"),0,$N25)</f>
        <v>0</v>
      </c>
      <c r="P25" s="10" t="n">
        <f aca="false">IF($O25=0,0,IF($E25="Pass",$N25,IF($E25="Partial",$N25/2,0)))</f>
        <v>0</v>
      </c>
    </row>
    <row r="26" customFormat="false" ht="42" hidden="false" customHeight="true" outlineLevel="0" collapsed="false">
      <c r="A26" s="11" t="s">
        <v>91</v>
      </c>
      <c r="B26" s="11" t="s">
        <v>70</v>
      </c>
      <c r="C26" s="12" t="s">
        <v>92</v>
      </c>
      <c r="D26" s="13" t="s">
        <v>93</v>
      </c>
      <c r="E26" s="11" t="s">
        <v>26</v>
      </c>
      <c r="F26" s="12"/>
      <c r="G26" s="11" t="s">
        <v>53</v>
      </c>
      <c r="H26" s="11"/>
      <c r="I26" s="11" t="str">
        <f aca="false">IF(OR($E26="Fail",$E26="Partial"),IFERROR($N26,0)*IF($H26="Quick win",3,IF($H26="Moderate",2,IF($H26="Heavy",1,0)))*IF($E26="Partial",0.5,1),"")</f>
        <v/>
      </c>
      <c r="J26" s="12"/>
      <c r="K26" s="11"/>
      <c r="L26" s="11"/>
      <c r="M26" s="14"/>
      <c r="N26" s="15" t="n">
        <f aca="false">IF($G26="","",IF($G26="Critical",8,IF($G26="High",5,IF($G26="Medium",3,IF($G26="Low",1,0)))))</f>
        <v>3</v>
      </c>
      <c r="O26" s="15" t="n">
        <f aca="false">IF(OR($C26="",$E26="",$E26="N/A",$E26="Not checked"),0,$N26)</f>
        <v>0</v>
      </c>
      <c r="P26" s="15" t="n">
        <f aca="false">IF($O26=0,0,IF($E26="Pass",$N26,IF($E26="Partial",$N26/2,0)))</f>
        <v>0</v>
      </c>
    </row>
    <row r="27" customFormat="false" ht="42" hidden="false" customHeight="true" outlineLevel="0" collapsed="false">
      <c r="A27" s="6" t="s">
        <v>94</v>
      </c>
      <c r="B27" s="6" t="s">
        <v>70</v>
      </c>
      <c r="C27" s="7" t="s">
        <v>95</v>
      </c>
      <c r="D27" s="8" t="s">
        <v>96</v>
      </c>
      <c r="E27" s="6" t="s">
        <v>26</v>
      </c>
      <c r="F27" s="7"/>
      <c r="G27" s="6" t="s">
        <v>97</v>
      </c>
      <c r="H27" s="6"/>
      <c r="I27" s="6" t="str">
        <f aca="false">IF(OR($E27="Fail",$E27="Partial"),IFERROR($N27,0)*IF($H27="Quick win",3,IF($H27="Moderate",2,IF($H27="Heavy",1,0)))*IF($E27="Partial",0.5,1),"")</f>
        <v/>
      </c>
      <c r="J27" s="7"/>
      <c r="K27" s="6"/>
      <c r="L27" s="6"/>
      <c r="M27" s="9"/>
      <c r="N27" s="10" t="n">
        <f aca="false">IF($G27="","",IF($G27="Critical",8,IF($G27="High",5,IF($G27="Medium",3,IF($G27="Low",1,0)))))</f>
        <v>1</v>
      </c>
      <c r="O27" s="10" t="n">
        <f aca="false">IF(OR($C27="",$E27="",$E27="N/A",$E27="Not checked"),0,$N27)</f>
        <v>0</v>
      </c>
      <c r="P27" s="10" t="n">
        <f aca="false">IF($O27=0,0,IF($E27="Pass",$N27,IF($E27="Partial",$N27/2,0)))</f>
        <v>0</v>
      </c>
    </row>
    <row r="28" customFormat="false" ht="42" hidden="false" customHeight="true" outlineLevel="0" collapsed="false">
      <c r="A28" s="11" t="s">
        <v>98</v>
      </c>
      <c r="B28" s="11" t="s">
        <v>70</v>
      </c>
      <c r="C28" s="12" t="s">
        <v>99</v>
      </c>
      <c r="D28" s="13" t="s">
        <v>100</v>
      </c>
      <c r="E28" s="11" t="s">
        <v>26</v>
      </c>
      <c r="F28" s="12"/>
      <c r="G28" s="11" t="s">
        <v>97</v>
      </c>
      <c r="H28" s="11"/>
      <c r="I28" s="11" t="str">
        <f aca="false">IF(OR($E28="Fail",$E28="Partial"),IFERROR($N28,0)*IF($H28="Quick win",3,IF($H28="Moderate",2,IF($H28="Heavy",1,0)))*IF($E28="Partial",0.5,1),"")</f>
        <v/>
      </c>
      <c r="J28" s="12"/>
      <c r="K28" s="11"/>
      <c r="L28" s="11"/>
      <c r="M28" s="14"/>
      <c r="N28" s="15" t="n">
        <f aca="false">IF($G28="","",IF($G28="Critical",8,IF($G28="High",5,IF($G28="Medium",3,IF($G28="Low",1,0)))))</f>
        <v>1</v>
      </c>
      <c r="O28" s="15" t="n">
        <f aca="false">IF(OR($C28="",$E28="",$E28="N/A",$E28="Not checked"),0,$N28)</f>
        <v>0</v>
      </c>
      <c r="P28" s="15" t="n">
        <f aca="false">IF($O28=0,0,IF($E28="Pass",$N28,IF($E28="Partial",$N28/2,0)))</f>
        <v>0</v>
      </c>
    </row>
    <row r="29" customFormat="false" ht="42" hidden="false" customHeight="true" outlineLevel="0" collapsed="false">
      <c r="A29" s="6" t="s">
        <v>101</v>
      </c>
      <c r="B29" s="6" t="s">
        <v>70</v>
      </c>
      <c r="C29" s="7" t="s">
        <v>102</v>
      </c>
      <c r="D29" s="8" t="s">
        <v>103</v>
      </c>
      <c r="E29" s="6" t="s">
        <v>26</v>
      </c>
      <c r="F29" s="7"/>
      <c r="G29" s="6" t="s">
        <v>97</v>
      </c>
      <c r="H29" s="6"/>
      <c r="I29" s="6" t="str">
        <f aca="false">IF(OR($E29="Fail",$E29="Partial"),IFERROR($N29,0)*IF($H29="Quick win",3,IF($H29="Moderate",2,IF($H29="Heavy",1,0)))*IF($E29="Partial",0.5,1),"")</f>
        <v/>
      </c>
      <c r="J29" s="7"/>
      <c r="K29" s="6"/>
      <c r="L29" s="6"/>
      <c r="M29" s="9"/>
      <c r="N29" s="10" t="n">
        <f aca="false">IF($G29="","",IF($G29="Critical",8,IF($G29="High",5,IF($G29="Medium",3,IF($G29="Low",1,0)))))</f>
        <v>1</v>
      </c>
      <c r="O29" s="10" t="n">
        <f aca="false">IF(OR($C29="",$E29="",$E29="N/A",$E29="Not checked"),0,$N29)</f>
        <v>0</v>
      </c>
      <c r="P29" s="10" t="n">
        <f aca="false">IF($O29=0,0,IF($E29="Pass",$N29,IF($E29="Partial",$N29/2,0)))</f>
        <v>0</v>
      </c>
    </row>
    <row r="30" customFormat="false" ht="42" hidden="false" customHeight="true" outlineLevel="0" collapsed="false">
      <c r="A30" s="11" t="s">
        <v>104</v>
      </c>
      <c r="B30" s="11" t="s">
        <v>105</v>
      </c>
      <c r="C30" s="12" t="s">
        <v>106</v>
      </c>
      <c r="D30" s="13" t="s">
        <v>107</v>
      </c>
      <c r="E30" s="11" t="s">
        <v>26</v>
      </c>
      <c r="F30" s="12"/>
      <c r="G30" s="11" t="s">
        <v>37</v>
      </c>
      <c r="H30" s="11"/>
      <c r="I30" s="11" t="str">
        <f aca="false">IF(OR($E30="Fail",$E30="Partial"),IFERROR($N30,0)*IF($H30="Quick win",3,IF($H30="Moderate",2,IF($H30="Heavy",1,0)))*IF($E30="Partial",0.5,1),"")</f>
        <v/>
      </c>
      <c r="J30" s="12"/>
      <c r="K30" s="11"/>
      <c r="L30" s="11"/>
      <c r="M30" s="14"/>
      <c r="N30" s="15" t="n">
        <f aca="false">IF($G30="","",IF($G30="Critical",8,IF($G30="High",5,IF($G30="Medium",3,IF($G30="Low",1,0)))))</f>
        <v>5</v>
      </c>
      <c r="O30" s="15" t="n">
        <f aca="false">IF(OR($C30="",$E30="",$E30="N/A",$E30="Not checked"),0,$N30)</f>
        <v>0</v>
      </c>
      <c r="P30" s="15" t="n">
        <f aca="false">IF($O30=0,0,IF($E30="Pass",$N30,IF($E30="Partial",$N30/2,0)))</f>
        <v>0</v>
      </c>
    </row>
    <row r="31" customFormat="false" ht="42" hidden="false" customHeight="true" outlineLevel="0" collapsed="false">
      <c r="A31" s="6" t="s">
        <v>108</v>
      </c>
      <c r="B31" s="6" t="s">
        <v>105</v>
      </c>
      <c r="C31" s="7" t="s">
        <v>109</v>
      </c>
      <c r="D31" s="8" t="s">
        <v>110</v>
      </c>
      <c r="E31" s="6" t="s">
        <v>26</v>
      </c>
      <c r="F31" s="7"/>
      <c r="G31" s="6" t="s">
        <v>37</v>
      </c>
      <c r="H31" s="6"/>
      <c r="I31" s="6" t="str">
        <f aca="false">IF(OR($E31="Fail",$E31="Partial"),IFERROR($N31,0)*IF($H31="Quick win",3,IF($H31="Moderate",2,IF($H31="Heavy",1,0)))*IF($E31="Partial",0.5,1),"")</f>
        <v/>
      </c>
      <c r="J31" s="7"/>
      <c r="K31" s="6"/>
      <c r="L31" s="6"/>
      <c r="M31" s="9"/>
      <c r="N31" s="10" t="n">
        <f aca="false">IF($G31="","",IF($G31="Critical",8,IF($G31="High",5,IF($G31="Medium",3,IF($G31="Low",1,0)))))</f>
        <v>5</v>
      </c>
      <c r="O31" s="10" t="n">
        <f aca="false">IF(OR($C31="",$E31="",$E31="N/A",$E31="Not checked"),0,$N31)</f>
        <v>0</v>
      </c>
      <c r="P31" s="10" t="n">
        <f aca="false">IF($O31=0,0,IF($E31="Pass",$N31,IF($E31="Partial",$N31/2,0)))</f>
        <v>0</v>
      </c>
    </row>
    <row r="32" customFormat="false" ht="42" hidden="false" customHeight="true" outlineLevel="0" collapsed="false">
      <c r="A32" s="11" t="s">
        <v>111</v>
      </c>
      <c r="B32" s="11" t="s">
        <v>105</v>
      </c>
      <c r="C32" s="12" t="s">
        <v>112</v>
      </c>
      <c r="D32" s="13" t="s">
        <v>113</v>
      </c>
      <c r="E32" s="11" t="s">
        <v>26</v>
      </c>
      <c r="F32" s="12"/>
      <c r="G32" s="11" t="s">
        <v>37</v>
      </c>
      <c r="H32" s="11"/>
      <c r="I32" s="11" t="str">
        <f aca="false">IF(OR($E32="Fail",$E32="Partial"),IFERROR($N32,0)*IF($H32="Quick win",3,IF($H32="Moderate",2,IF($H32="Heavy",1,0)))*IF($E32="Partial",0.5,1),"")</f>
        <v/>
      </c>
      <c r="J32" s="12"/>
      <c r="K32" s="11"/>
      <c r="L32" s="11"/>
      <c r="M32" s="14"/>
      <c r="N32" s="15" t="n">
        <f aca="false">IF($G32="","",IF($G32="Critical",8,IF($G32="High",5,IF($G32="Medium",3,IF($G32="Low",1,0)))))</f>
        <v>5</v>
      </c>
      <c r="O32" s="15" t="n">
        <f aca="false">IF(OR($C32="",$E32="",$E32="N/A",$E32="Not checked"),0,$N32)</f>
        <v>0</v>
      </c>
      <c r="P32" s="15" t="n">
        <f aca="false">IF($O32=0,0,IF($E32="Pass",$N32,IF($E32="Partial",$N32/2,0)))</f>
        <v>0</v>
      </c>
    </row>
    <row r="33" customFormat="false" ht="42" hidden="false" customHeight="true" outlineLevel="0" collapsed="false">
      <c r="A33" s="6" t="s">
        <v>114</v>
      </c>
      <c r="B33" s="6" t="s">
        <v>105</v>
      </c>
      <c r="C33" s="7" t="s">
        <v>115</v>
      </c>
      <c r="D33" s="8" t="s">
        <v>116</v>
      </c>
      <c r="E33" s="6" t="s">
        <v>26</v>
      </c>
      <c r="F33" s="7"/>
      <c r="G33" s="6" t="s">
        <v>53</v>
      </c>
      <c r="H33" s="6"/>
      <c r="I33" s="6" t="str">
        <f aca="false">IF(OR($E33="Fail",$E33="Partial"),IFERROR($N33,0)*IF($H33="Quick win",3,IF($H33="Moderate",2,IF($H33="Heavy",1,0)))*IF($E33="Partial",0.5,1),"")</f>
        <v/>
      </c>
      <c r="J33" s="7"/>
      <c r="K33" s="6"/>
      <c r="L33" s="6"/>
      <c r="M33" s="9"/>
      <c r="N33" s="10" t="n">
        <f aca="false">IF($G33="","",IF($G33="Critical",8,IF($G33="High",5,IF($G33="Medium",3,IF($G33="Low",1,0)))))</f>
        <v>3</v>
      </c>
      <c r="O33" s="10" t="n">
        <f aca="false">IF(OR($C33="",$E33="",$E33="N/A",$E33="Not checked"),0,$N33)</f>
        <v>0</v>
      </c>
      <c r="P33" s="10" t="n">
        <f aca="false">IF($O33=0,0,IF($E33="Pass",$N33,IF($E33="Partial",$N33/2,0)))</f>
        <v>0</v>
      </c>
    </row>
    <row r="34" customFormat="false" ht="42" hidden="false" customHeight="true" outlineLevel="0" collapsed="false">
      <c r="A34" s="11" t="s">
        <v>117</v>
      </c>
      <c r="B34" s="11" t="s">
        <v>105</v>
      </c>
      <c r="C34" s="12" t="s">
        <v>118</v>
      </c>
      <c r="D34" s="13" t="s">
        <v>119</v>
      </c>
      <c r="E34" s="11" t="s">
        <v>26</v>
      </c>
      <c r="F34" s="12"/>
      <c r="G34" s="11" t="s">
        <v>53</v>
      </c>
      <c r="H34" s="11"/>
      <c r="I34" s="11" t="str">
        <f aca="false">IF(OR($E34="Fail",$E34="Partial"),IFERROR($N34,0)*IF($H34="Quick win",3,IF($H34="Moderate",2,IF($H34="Heavy",1,0)))*IF($E34="Partial",0.5,1),"")</f>
        <v/>
      </c>
      <c r="J34" s="12"/>
      <c r="K34" s="11"/>
      <c r="L34" s="11"/>
      <c r="M34" s="14"/>
      <c r="N34" s="15" t="n">
        <f aca="false">IF($G34="","",IF($G34="Critical",8,IF($G34="High",5,IF($G34="Medium",3,IF($G34="Low",1,0)))))</f>
        <v>3</v>
      </c>
      <c r="O34" s="15" t="n">
        <f aca="false">IF(OR($C34="",$E34="",$E34="N/A",$E34="Not checked"),0,$N34)</f>
        <v>0</v>
      </c>
      <c r="P34" s="15" t="n">
        <f aca="false">IF($O34=0,0,IF($E34="Pass",$N34,IF($E34="Partial",$N34/2,0)))</f>
        <v>0</v>
      </c>
    </row>
    <row r="35" customFormat="false" ht="42" hidden="false" customHeight="true" outlineLevel="0" collapsed="false">
      <c r="A35" s="6" t="s">
        <v>120</v>
      </c>
      <c r="B35" s="6" t="s">
        <v>105</v>
      </c>
      <c r="C35" s="7" t="s">
        <v>121</v>
      </c>
      <c r="D35" s="8" t="s">
        <v>122</v>
      </c>
      <c r="E35" s="6" t="s">
        <v>26</v>
      </c>
      <c r="F35" s="7"/>
      <c r="G35" s="6" t="s">
        <v>53</v>
      </c>
      <c r="H35" s="6"/>
      <c r="I35" s="6" t="str">
        <f aca="false">IF(OR($E35="Fail",$E35="Partial"),IFERROR($N35,0)*IF($H35="Quick win",3,IF($H35="Moderate",2,IF($H35="Heavy",1,0)))*IF($E35="Partial",0.5,1),"")</f>
        <v/>
      </c>
      <c r="J35" s="7"/>
      <c r="K35" s="6"/>
      <c r="L35" s="6"/>
      <c r="M35" s="9"/>
      <c r="N35" s="10" t="n">
        <f aca="false">IF($G35="","",IF($G35="Critical",8,IF($G35="High",5,IF($G35="Medium",3,IF($G35="Low",1,0)))))</f>
        <v>3</v>
      </c>
      <c r="O35" s="10" t="n">
        <f aca="false">IF(OR($C35="",$E35="",$E35="N/A",$E35="Not checked"),0,$N35)</f>
        <v>0</v>
      </c>
      <c r="P35" s="10" t="n">
        <f aca="false">IF($O35=0,0,IF($E35="Pass",$N35,IF($E35="Partial",$N35/2,0)))</f>
        <v>0</v>
      </c>
    </row>
    <row r="36" customFormat="false" ht="42" hidden="false" customHeight="true" outlineLevel="0" collapsed="false">
      <c r="A36" s="11" t="s">
        <v>123</v>
      </c>
      <c r="B36" s="11" t="s">
        <v>124</v>
      </c>
      <c r="C36" s="12" t="s">
        <v>125</v>
      </c>
      <c r="D36" s="13" t="s">
        <v>126</v>
      </c>
      <c r="E36" s="11" t="s">
        <v>26</v>
      </c>
      <c r="F36" s="12"/>
      <c r="G36" s="11" t="s">
        <v>37</v>
      </c>
      <c r="H36" s="11"/>
      <c r="I36" s="11" t="str">
        <f aca="false">IF(OR($E36="Fail",$E36="Partial"),IFERROR($N36,0)*IF($H36="Quick win",3,IF($H36="Moderate",2,IF($H36="Heavy",1,0)))*IF($E36="Partial",0.5,1),"")</f>
        <v/>
      </c>
      <c r="J36" s="12"/>
      <c r="K36" s="11"/>
      <c r="L36" s="11"/>
      <c r="M36" s="14"/>
      <c r="N36" s="15" t="n">
        <f aca="false">IF($G36="","",IF($G36="Critical",8,IF($G36="High",5,IF($G36="Medium",3,IF($G36="Low",1,0)))))</f>
        <v>5</v>
      </c>
      <c r="O36" s="15" t="n">
        <f aca="false">IF(OR($C36="",$E36="",$E36="N/A",$E36="Not checked"),0,$N36)</f>
        <v>0</v>
      </c>
      <c r="P36" s="15" t="n">
        <f aca="false">IF($O36=0,0,IF($E36="Pass",$N36,IF($E36="Partial",$N36/2,0)))</f>
        <v>0</v>
      </c>
    </row>
    <row r="37" customFormat="false" ht="42" hidden="false" customHeight="true" outlineLevel="0" collapsed="false">
      <c r="A37" s="6" t="s">
        <v>127</v>
      </c>
      <c r="B37" s="6" t="s">
        <v>124</v>
      </c>
      <c r="C37" s="7" t="s">
        <v>128</v>
      </c>
      <c r="D37" s="8" t="s">
        <v>129</v>
      </c>
      <c r="E37" s="6" t="s">
        <v>26</v>
      </c>
      <c r="F37" s="7"/>
      <c r="G37" s="6" t="s">
        <v>53</v>
      </c>
      <c r="H37" s="6"/>
      <c r="I37" s="6" t="str">
        <f aca="false">IF(OR($E37="Fail",$E37="Partial"),IFERROR($N37,0)*IF($H37="Quick win",3,IF($H37="Moderate",2,IF($H37="Heavy",1,0)))*IF($E37="Partial",0.5,1),"")</f>
        <v/>
      </c>
      <c r="J37" s="7"/>
      <c r="K37" s="6"/>
      <c r="L37" s="6"/>
      <c r="M37" s="9"/>
      <c r="N37" s="10" t="n">
        <f aca="false">IF($G37="","",IF($G37="Critical",8,IF($G37="High",5,IF($G37="Medium",3,IF($G37="Low",1,0)))))</f>
        <v>3</v>
      </c>
      <c r="O37" s="10" t="n">
        <f aca="false">IF(OR($C37="",$E37="",$E37="N/A",$E37="Not checked"),0,$N37)</f>
        <v>0</v>
      </c>
      <c r="P37" s="10" t="n">
        <f aca="false">IF($O37=0,0,IF($E37="Pass",$N37,IF($E37="Partial",$N37/2,0)))</f>
        <v>0</v>
      </c>
    </row>
    <row r="38" customFormat="false" ht="42" hidden="false" customHeight="true" outlineLevel="0" collapsed="false">
      <c r="A38" s="11" t="s">
        <v>130</v>
      </c>
      <c r="B38" s="11" t="s">
        <v>124</v>
      </c>
      <c r="C38" s="12" t="s">
        <v>131</v>
      </c>
      <c r="D38" s="13" t="s">
        <v>132</v>
      </c>
      <c r="E38" s="11" t="s">
        <v>26</v>
      </c>
      <c r="F38" s="12"/>
      <c r="G38" s="11" t="s">
        <v>53</v>
      </c>
      <c r="H38" s="11"/>
      <c r="I38" s="11" t="str">
        <f aca="false">IF(OR($E38="Fail",$E38="Partial"),IFERROR($N38,0)*IF($H38="Quick win",3,IF($H38="Moderate",2,IF($H38="Heavy",1,0)))*IF($E38="Partial",0.5,1),"")</f>
        <v/>
      </c>
      <c r="J38" s="12"/>
      <c r="K38" s="11"/>
      <c r="L38" s="11"/>
      <c r="M38" s="14"/>
      <c r="N38" s="15" t="n">
        <f aca="false">IF($G38="","",IF($G38="Critical",8,IF($G38="High",5,IF($G38="Medium",3,IF($G38="Low",1,0)))))</f>
        <v>3</v>
      </c>
      <c r="O38" s="15" t="n">
        <f aca="false">IF(OR($C38="",$E38="",$E38="N/A",$E38="Not checked"),0,$N38)</f>
        <v>0</v>
      </c>
      <c r="P38" s="15" t="n">
        <f aca="false">IF($O38=0,0,IF($E38="Pass",$N38,IF($E38="Partial",$N38/2,0)))</f>
        <v>0</v>
      </c>
    </row>
    <row r="39" customFormat="false" ht="42" hidden="false" customHeight="true" outlineLevel="0" collapsed="false">
      <c r="A39" s="6" t="s">
        <v>133</v>
      </c>
      <c r="B39" s="6" t="s">
        <v>124</v>
      </c>
      <c r="C39" s="7" t="s">
        <v>134</v>
      </c>
      <c r="D39" s="8" t="s">
        <v>135</v>
      </c>
      <c r="E39" s="6" t="s">
        <v>26</v>
      </c>
      <c r="F39" s="7"/>
      <c r="G39" s="6" t="s">
        <v>53</v>
      </c>
      <c r="H39" s="6"/>
      <c r="I39" s="6" t="str">
        <f aca="false">IF(OR($E39="Fail",$E39="Partial"),IFERROR($N39,0)*IF($H39="Quick win",3,IF($H39="Moderate",2,IF($H39="Heavy",1,0)))*IF($E39="Partial",0.5,1),"")</f>
        <v/>
      </c>
      <c r="J39" s="7"/>
      <c r="K39" s="6"/>
      <c r="L39" s="6"/>
      <c r="M39" s="9"/>
      <c r="N39" s="10" t="n">
        <f aca="false">IF($G39="","",IF($G39="Critical",8,IF($G39="High",5,IF($G39="Medium",3,IF($G39="Low",1,0)))))</f>
        <v>3</v>
      </c>
      <c r="O39" s="10" t="n">
        <f aca="false">IF(OR($C39="",$E39="",$E39="N/A",$E39="Not checked"),0,$N39)</f>
        <v>0</v>
      </c>
      <c r="P39" s="10" t="n">
        <f aca="false">IF($O39=0,0,IF($E39="Pass",$N39,IF($E39="Partial",$N39/2,0)))</f>
        <v>0</v>
      </c>
    </row>
    <row r="40" customFormat="false" ht="42" hidden="false" customHeight="true" outlineLevel="0" collapsed="false">
      <c r="A40" s="11" t="s">
        <v>136</v>
      </c>
      <c r="B40" s="11" t="s">
        <v>124</v>
      </c>
      <c r="C40" s="12" t="s">
        <v>137</v>
      </c>
      <c r="D40" s="13" t="s">
        <v>138</v>
      </c>
      <c r="E40" s="11" t="s">
        <v>26</v>
      </c>
      <c r="F40" s="12"/>
      <c r="G40" s="11" t="s">
        <v>53</v>
      </c>
      <c r="H40" s="11"/>
      <c r="I40" s="11" t="str">
        <f aca="false">IF(OR($E40="Fail",$E40="Partial"),IFERROR($N40,0)*IF($H40="Quick win",3,IF($H40="Moderate",2,IF($H40="Heavy",1,0)))*IF($E40="Partial",0.5,1),"")</f>
        <v/>
      </c>
      <c r="J40" s="12"/>
      <c r="K40" s="11"/>
      <c r="L40" s="11"/>
      <c r="M40" s="14"/>
      <c r="N40" s="15" t="n">
        <f aca="false">IF($G40="","",IF($G40="Critical",8,IF($G40="High",5,IF($G40="Medium",3,IF($G40="Low",1,0)))))</f>
        <v>3</v>
      </c>
      <c r="O40" s="15" t="n">
        <f aca="false">IF(OR($C40="",$E40="",$E40="N/A",$E40="Not checked"),0,$N40)</f>
        <v>0</v>
      </c>
      <c r="P40" s="15" t="n">
        <f aca="false">IF($O40=0,0,IF($E40="Pass",$N40,IF($E40="Partial",$N40/2,0)))</f>
        <v>0</v>
      </c>
    </row>
    <row r="41" customFormat="false" ht="42" hidden="false" customHeight="true" outlineLevel="0" collapsed="false">
      <c r="A41" s="6" t="s">
        <v>139</v>
      </c>
      <c r="B41" s="6" t="s">
        <v>140</v>
      </c>
      <c r="C41" s="7" t="s">
        <v>141</v>
      </c>
      <c r="D41" s="8" t="s">
        <v>142</v>
      </c>
      <c r="E41" s="6" t="s">
        <v>26</v>
      </c>
      <c r="F41" s="7"/>
      <c r="G41" s="6" t="s">
        <v>27</v>
      </c>
      <c r="H41" s="6"/>
      <c r="I41" s="6" t="str">
        <f aca="false">IF(OR($E41="Fail",$E41="Partial"),IFERROR($N41,0)*IF($H41="Quick win",3,IF($H41="Moderate",2,IF($H41="Heavy",1,0)))*IF($E41="Partial",0.5,1),"")</f>
        <v/>
      </c>
      <c r="J41" s="7"/>
      <c r="K41" s="6"/>
      <c r="L41" s="6"/>
      <c r="M41" s="9"/>
      <c r="N41" s="10" t="n">
        <f aca="false">IF($G41="","",IF($G41="Critical",8,IF($G41="High",5,IF($G41="Medium",3,IF($G41="Low",1,0)))))</f>
        <v>8</v>
      </c>
      <c r="O41" s="10" t="n">
        <f aca="false">IF(OR($C41="",$E41="",$E41="N/A",$E41="Not checked"),0,$N41)</f>
        <v>0</v>
      </c>
      <c r="P41" s="10" t="n">
        <f aca="false">IF($O41=0,0,IF($E41="Pass",$N41,IF($E41="Partial",$N41/2,0)))</f>
        <v>0</v>
      </c>
    </row>
    <row r="42" customFormat="false" ht="42" hidden="false" customHeight="true" outlineLevel="0" collapsed="false">
      <c r="A42" s="11" t="s">
        <v>143</v>
      </c>
      <c r="B42" s="11" t="s">
        <v>140</v>
      </c>
      <c r="C42" s="12" t="s">
        <v>144</v>
      </c>
      <c r="D42" s="13" t="s">
        <v>145</v>
      </c>
      <c r="E42" s="11" t="s">
        <v>26</v>
      </c>
      <c r="F42" s="12"/>
      <c r="G42" s="11" t="s">
        <v>37</v>
      </c>
      <c r="H42" s="11"/>
      <c r="I42" s="11" t="str">
        <f aca="false">IF(OR($E42="Fail",$E42="Partial"),IFERROR($N42,0)*IF($H42="Quick win",3,IF($H42="Moderate",2,IF($H42="Heavy",1,0)))*IF($E42="Partial",0.5,1),"")</f>
        <v/>
      </c>
      <c r="J42" s="12"/>
      <c r="K42" s="11"/>
      <c r="L42" s="11"/>
      <c r="M42" s="14"/>
      <c r="N42" s="15" t="n">
        <f aca="false">IF($G42="","",IF($G42="Critical",8,IF($G42="High",5,IF($G42="Medium",3,IF($G42="Low",1,0)))))</f>
        <v>5</v>
      </c>
      <c r="O42" s="15" t="n">
        <f aca="false">IF(OR($C42="",$E42="",$E42="N/A",$E42="Not checked"),0,$N42)</f>
        <v>0</v>
      </c>
      <c r="P42" s="15" t="n">
        <f aca="false">IF($O42=0,0,IF($E42="Pass",$N42,IF($E42="Partial",$N42/2,0)))</f>
        <v>0</v>
      </c>
    </row>
    <row r="43" customFormat="false" ht="42" hidden="false" customHeight="true" outlineLevel="0" collapsed="false">
      <c r="A43" s="6" t="s">
        <v>146</v>
      </c>
      <c r="B43" s="6" t="s">
        <v>140</v>
      </c>
      <c r="C43" s="7" t="s">
        <v>147</v>
      </c>
      <c r="D43" s="8" t="s">
        <v>148</v>
      </c>
      <c r="E43" s="6" t="s">
        <v>26</v>
      </c>
      <c r="F43" s="7"/>
      <c r="G43" s="6" t="s">
        <v>37</v>
      </c>
      <c r="H43" s="6"/>
      <c r="I43" s="6" t="str">
        <f aca="false">IF(OR($E43="Fail",$E43="Partial"),IFERROR($N43,0)*IF($H43="Quick win",3,IF($H43="Moderate",2,IF($H43="Heavy",1,0)))*IF($E43="Partial",0.5,1),"")</f>
        <v/>
      </c>
      <c r="J43" s="7"/>
      <c r="K43" s="6"/>
      <c r="L43" s="6"/>
      <c r="M43" s="9"/>
      <c r="N43" s="10" t="n">
        <f aca="false">IF($G43="","",IF($G43="Critical",8,IF($G43="High",5,IF($G43="Medium",3,IF($G43="Low",1,0)))))</f>
        <v>5</v>
      </c>
      <c r="O43" s="10" t="n">
        <f aca="false">IF(OR($C43="",$E43="",$E43="N/A",$E43="Not checked"),0,$N43)</f>
        <v>0</v>
      </c>
      <c r="P43" s="10" t="n">
        <f aca="false">IF($O43=0,0,IF($E43="Pass",$N43,IF($E43="Partial",$N43/2,0)))</f>
        <v>0</v>
      </c>
    </row>
    <row r="44" customFormat="false" ht="42" hidden="false" customHeight="true" outlineLevel="0" collapsed="false">
      <c r="A44" s="11" t="s">
        <v>149</v>
      </c>
      <c r="B44" s="11" t="s">
        <v>140</v>
      </c>
      <c r="C44" s="12" t="s">
        <v>150</v>
      </c>
      <c r="D44" s="13" t="s">
        <v>151</v>
      </c>
      <c r="E44" s="11" t="s">
        <v>26</v>
      </c>
      <c r="F44" s="12"/>
      <c r="G44" s="11" t="s">
        <v>37</v>
      </c>
      <c r="H44" s="11"/>
      <c r="I44" s="11" t="str">
        <f aca="false">IF(OR($E44="Fail",$E44="Partial"),IFERROR($N44,0)*IF($H44="Quick win",3,IF($H44="Moderate",2,IF($H44="Heavy",1,0)))*IF($E44="Partial",0.5,1),"")</f>
        <v/>
      </c>
      <c r="J44" s="12"/>
      <c r="K44" s="11"/>
      <c r="L44" s="11"/>
      <c r="M44" s="14"/>
      <c r="N44" s="15" t="n">
        <f aca="false">IF($G44="","",IF($G44="Critical",8,IF($G44="High",5,IF($G44="Medium",3,IF($G44="Low",1,0)))))</f>
        <v>5</v>
      </c>
      <c r="O44" s="15" t="n">
        <f aca="false">IF(OR($C44="",$E44="",$E44="N/A",$E44="Not checked"),0,$N44)</f>
        <v>0</v>
      </c>
      <c r="P44" s="15" t="n">
        <f aca="false">IF($O44=0,0,IF($E44="Pass",$N44,IF($E44="Partial",$N44/2,0)))</f>
        <v>0</v>
      </c>
    </row>
    <row r="45" customFormat="false" ht="42" hidden="false" customHeight="true" outlineLevel="0" collapsed="false">
      <c r="A45" s="6" t="s">
        <v>152</v>
      </c>
      <c r="B45" s="6" t="s">
        <v>140</v>
      </c>
      <c r="C45" s="7" t="s">
        <v>153</v>
      </c>
      <c r="D45" s="8" t="s">
        <v>154</v>
      </c>
      <c r="E45" s="6" t="s">
        <v>26</v>
      </c>
      <c r="F45" s="7"/>
      <c r="G45" s="6" t="s">
        <v>37</v>
      </c>
      <c r="H45" s="6"/>
      <c r="I45" s="6" t="str">
        <f aca="false">IF(OR($E45="Fail",$E45="Partial"),IFERROR($N45,0)*IF($H45="Quick win",3,IF($H45="Moderate",2,IF($H45="Heavy",1,0)))*IF($E45="Partial",0.5,1),"")</f>
        <v/>
      </c>
      <c r="J45" s="7"/>
      <c r="K45" s="6"/>
      <c r="L45" s="6"/>
      <c r="M45" s="9"/>
      <c r="N45" s="10" t="n">
        <f aca="false">IF($G45="","",IF($G45="Critical",8,IF($G45="High",5,IF($G45="Medium",3,IF($G45="Low",1,0)))))</f>
        <v>5</v>
      </c>
      <c r="O45" s="10" t="n">
        <f aca="false">IF(OR($C45="",$E45="",$E45="N/A",$E45="Not checked"),0,$N45)</f>
        <v>0</v>
      </c>
      <c r="P45" s="10" t="n">
        <f aca="false">IF($O45=0,0,IF($E45="Pass",$N45,IF($E45="Partial",$N45/2,0)))</f>
        <v>0</v>
      </c>
    </row>
    <row r="46" customFormat="false" ht="42" hidden="false" customHeight="true" outlineLevel="0" collapsed="false">
      <c r="A46" s="11" t="s">
        <v>155</v>
      </c>
      <c r="B46" s="11" t="s">
        <v>140</v>
      </c>
      <c r="C46" s="12" t="s">
        <v>156</v>
      </c>
      <c r="D46" s="13" t="s">
        <v>157</v>
      </c>
      <c r="E46" s="11" t="s">
        <v>26</v>
      </c>
      <c r="F46" s="12"/>
      <c r="G46" s="11" t="s">
        <v>37</v>
      </c>
      <c r="H46" s="11"/>
      <c r="I46" s="11" t="str">
        <f aca="false">IF(OR($E46="Fail",$E46="Partial"),IFERROR($N46,0)*IF($H46="Quick win",3,IF($H46="Moderate",2,IF($H46="Heavy",1,0)))*IF($E46="Partial",0.5,1),"")</f>
        <v/>
      </c>
      <c r="J46" s="12"/>
      <c r="K46" s="11"/>
      <c r="L46" s="11"/>
      <c r="M46" s="14"/>
      <c r="N46" s="15" t="n">
        <f aca="false">IF($G46="","",IF($G46="Critical",8,IF($G46="High",5,IF($G46="Medium",3,IF($G46="Low",1,0)))))</f>
        <v>5</v>
      </c>
      <c r="O46" s="15" t="n">
        <f aca="false">IF(OR($C46="",$E46="",$E46="N/A",$E46="Not checked"),0,$N46)</f>
        <v>0</v>
      </c>
      <c r="P46" s="15" t="n">
        <f aca="false">IF($O46=0,0,IF($E46="Pass",$N46,IF($E46="Partial",$N46/2,0)))</f>
        <v>0</v>
      </c>
    </row>
    <row r="47" customFormat="false" ht="42" hidden="false" customHeight="true" outlineLevel="0" collapsed="false">
      <c r="A47" s="6" t="s">
        <v>158</v>
      </c>
      <c r="B47" s="6" t="s">
        <v>140</v>
      </c>
      <c r="C47" s="7" t="s">
        <v>159</v>
      </c>
      <c r="D47" s="8" t="s">
        <v>160</v>
      </c>
      <c r="E47" s="6" t="s">
        <v>26</v>
      </c>
      <c r="F47" s="7"/>
      <c r="G47" s="6" t="s">
        <v>37</v>
      </c>
      <c r="H47" s="6"/>
      <c r="I47" s="6" t="str">
        <f aca="false">IF(OR($E47="Fail",$E47="Partial"),IFERROR($N47,0)*IF($H47="Quick win",3,IF($H47="Moderate",2,IF($H47="Heavy",1,0)))*IF($E47="Partial",0.5,1),"")</f>
        <v/>
      </c>
      <c r="J47" s="7"/>
      <c r="K47" s="6"/>
      <c r="L47" s="6"/>
      <c r="M47" s="9"/>
      <c r="N47" s="10" t="n">
        <f aca="false">IF($G47="","",IF($G47="Critical",8,IF($G47="High",5,IF($G47="Medium",3,IF($G47="Low",1,0)))))</f>
        <v>5</v>
      </c>
      <c r="O47" s="10" t="n">
        <f aca="false">IF(OR($C47="",$E47="",$E47="N/A",$E47="Not checked"),0,$N47)</f>
        <v>0</v>
      </c>
      <c r="P47" s="10" t="n">
        <f aca="false">IF($O47=0,0,IF($E47="Pass",$N47,IF($E47="Partial",$N47/2,0)))</f>
        <v>0</v>
      </c>
    </row>
    <row r="48" customFormat="false" ht="42" hidden="false" customHeight="true" outlineLevel="0" collapsed="false">
      <c r="A48" s="11" t="s">
        <v>161</v>
      </c>
      <c r="B48" s="11" t="s">
        <v>140</v>
      </c>
      <c r="C48" s="12" t="s">
        <v>162</v>
      </c>
      <c r="D48" s="13" t="s">
        <v>163</v>
      </c>
      <c r="E48" s="11" t="s">
        <v>26</v>
      </c>
      <c r="F48" s="12"/>
      <c r="G48" s="11" t="s">
        <v>37</v>
      </c>
      <c r="H48" s="11"/>
      <c r="I48" s="11" t="str">
        <f aca="false">IF(OR($E48="Fail",$E48="Partial"),IFERROR($N48,0)*IF($H48="Quick win",3,IF($H48="Moderate",2,IF($H48="Heavy",1,0)))*IF($E48="Partial",0.5,1),"")</f>
        <v/>
      </c>
      <c r="J48" s="12"/>
      <c r="K48" s="11"/>
      <c r="L48" s="11"/>
      <c r="M48" s="14"/>
      <c r="N48" s="15" t="n">
        <f aca="false">IF($G48="","",IF($G48="Critical",8,IF($G48="High",5,IF($G48="Medium",3,IF($G48="Low",1,0)))))</f>
        <v>5</v>
      </c>
      <c r="O48" s="15" t="n">
        <f aca="false">IF(OR($C48="",$E48="",$E48="N/A",$E48="Not checked"),0,$N48)</f>
        <v>0</v>
      </c>
      <c r="P48" s="15" t="n">
        <f aca="false">IF($O48=0,0,IF($E48="Pass",$N48,IF($E48="Partial",$N48/2,0)))</f>
        <v>0</v>
      </c>
    </row>
    <row r="49" customFormat="false" ht="42" hidden="false" customHeight="true" outlineLevel="0" collapsed="false">
      <c r="A49" s="6" t="s">
        <v>164</v>
      </c>
      <c r="B49" s="6" t="s">
        <v>140</v>
      </c>
      <c r="C49" s="7" t="s">
        <v>165</v>
      </c>
      <c r="D49" s="8" t="s">
        <v>166</v>
      </c>
      <c r="E49" s="6" t="s">
        <v>26</v>
      </c>
      <c r="F49" s="7"/>
      <c r="G49" s="6" t="s">
        <v>37</v>
      </c>
      <c r="H49" s="6"/>
      <c r="I49" s="6" t="str">
        <f aca="false">IF(OR($E49="Fail",$E49="Partial"),IFERROR($N49,0)*IF($H49="Quick win",3,IF($H49="Moderate",2,IF($H49="Heavy",1,0)))*IF($E49="Partial",0.5,1),"")</f>
        <v/>
      </c>
      <c r="J49" s="7"/>
      <c r="K49" s="6"/>
      <c r="L49" s="6"/>
      <c r="M49" s="9"/>
      <c r="N49" s="10" t="n">
        <f aca="false">IF($G49="","",IF($G49="Critical",8,IF($G49="High",5,IF($G49="Medium",3,IF($G49="Low",1,0)))))</f>
        <v>5</v>
      </c>
      <c r="O49" s="10" t="n">
        <f aca="false">IF(OR($C49="",$E49="",$E49="N/A",$E49="Not checked"),0,$N49)</f>
        <v>0</v>
      </c>
      <c r="P49" s="10" t="n">
        <f aca="false">IF($O49=0,0,IF($E49="Pass",$N49,IF($E49="Partial",$N49/2,0)))</f>
        <v>0</v>
      </c>
    </row>
    <row r="50" customFormat="false" ht="42" hidden="false" customHeight="true" outlineLevel="0" collapsed="false">
      <c r="A50" s="11" t="s">
        <v>167</v>
      </c>
      <c r="B50" s="11" t="s">
        <v>140</v>
      </c>
      <c r="C50" s="12" t="s">
        <v>168</v>
      </c>
      <c r="D50" s="13" t="s">
        <v>169</v>
      </c>
      <c r="E50" s="11" t="s">
        <v>26</v>
      </c>
      <c r="F50" s="12"/>
      <c r="G50" s="11" t="s">
        <v>53</v>
      </c>
      <c r="H50" s="11"/>
      <c r="I50" s="11" t="str">
        <f aca="false">IF(OR($E50="Fail",$E50="Partial"),IFERROR($N50,0)*IF($H50="Quick win",3,IF($H50="Moderate",2,IF($H50="Heavy",1,0)))*IF($E50="Partial",0.5,1),"")</f>
        <v/>
      </c>
      <c r="J50" s="12"/>
      <c r="K50" s="11"/>
      <c r="L50" s="11"/>
      <c r="M50" s="14"/>
      <c r="N50" s="15" t="n">
        <f aca="false">IF($G50="","",IF($G50="Critical",8,IF($G50="High",5,IF($G50="Medium",3,IF($G50="Low",1,0)))))</f>
        <v>3</v>
      </c>
      <c r="O50" s="15" t="n">
        <f aca="false">IF(OR($C50="",$E50="",$E50="N/A",$E50="Not checked"),0,$N50)</f>
        <v>0</v>
      </c>
      <c r="P50" s="15" t="n">
        <f aca="false">IF($O50=0,0,IF($E50="Pass",$N50,IF($E50="Partial",$N50/2,0)))</f>
        <v>0</v>
      </c>
    </row>
    <row r="51" customFormat="false" ht="42" hidden="false" customHeight="true" outlineLevel="0" collapsed="false">
      <c r="A51" s="6" t="s">
        <v>170</v>
      </c>
      <c r="B51" s="6" t="s">
        <v>140</v>
      </c>
      <c r="C51" s="7" t="s">
        <v>171</v>
      </c>
      <c r="D51" s="8" t="s">
        <v>172</v>
      </c>
      <c r="E51" s="6" t="s">
        <v>26</v>
      </c>
      <c r="F51" s="7"/>
      <c r="G51" s="6" t="s">
        <v>53</v>
      </c>
      <c r="H51" s="6"/>
      <c r="I51" s="6" t="str">
        <f aca="false">IF(OR($E51="Fail",$E51="Partial"),IFERROR($N51,0)*IF($H51="Quick win",3,IF($H51="Moderate",2,IF($H51="Heavy",1,0)))*IF($E51="Partial",0.5,1),"")</f>
        <v/>
      </c>
      <c r="J51" s="7"/>
      <c r="K51" s="6"/>
      <c r="L51" s="6"/>
      <c r="M51" s="9"/>
      <c r="N51" s="10" t="n">
        <f aca="false">IF($G51="","",IF($G51="Critical",8,IF($G51="High",5,IF($G51="Medium",3,IF($G51="Low",1,0)))))</f>
        <v>3</v>
      </c>
      <c r="O51" s="10" t="n">
        <f aca="false">IF(OR($C51="",$E51="",$E51="N/A",$E51="Not checked"),0,$N51)</f>
        <v>0</v>
      </c>
      <c r="P51" s="10" t="n">
        <f aca="false">IF($O51=0,0,IF($E51="Pass",$N51,IF($E51="Partial",$N51/2,0)))</f>
        <v>0</v>
      </c>
    </row>
    <row r="52" customFormat="false" ht="42" hidden="false" customHeight="true" outlineLevel="0" collapsed="false">
      <c r="A52" s="11" t="s">
        <v>173</v>
      </c>
      <c r="B52" s="11" t="s">
        <v>140</v>
      </c>
      <c r="C52" s="12" t="s">
        <v>174</v>
      </c>
      <c r="D52" s="13" t="s">
        <v>175</v>
      </c>
      <c r="E52" s="11" t="s">
        <v>26</v>
      </c>
      <c r="F52" s="12"/>
      <c r="G52" s="11" t="s">
        <v>53</v>
      </c>
      <c r="H52" s="11"/>
      <c r="I52" s="11" t="str">
        <f aca="false">IF(OR($E52="Fail",$E52="Partial"),IFERROR($N52,0)*IF($H52="Quick win",3,IF($H52="Moderate",2,IF($H52="Heavy",1,0)))*IF($E52="Partial",0.5,1),"")</f>
        <v/>
      </c>
      <c r="J52" s="12"/>
      <c r="K52" s="11"/>
      <c r="L52" s="11"/>
      <c r="M52" s="14"/>
      <c r="N52" s="15" t="n">
        <f aca="false">IF($G52="","",IF($G52="Critical",8,IF($G52="High",5,IF($G52="Medium",3,IF($G52="Low",1,0)))))</f>
        <v>3</v>
      </c>
      <c r="O52" s="15" t="n">
        <f aca="false">IF(OR($C52="",$E52="",$E52="N/A",$E52="Not checked"),0,$N52)</f>
        <v>0</v>
      </c>
      <c r="P52" s="15" t="n">
        <f aca="false">IF($O52=0,0,IF($E52="Pass",$N52,IF($E52="Partial",$N52/2,0)))</f>
        <v>0</v>
      </c>
    </row>
    <row r="53" customFormat="false" ht="42" hidden="false" customHeight="true" outlineLevel="0" collapsed="false">
      <c r="A53" s="6" t="s">
        <v>176</v>
      </c>
      <c r="B53" s="6" t="s">
        <v>140</v>
      </c>
      <c r="C53" s="7" t="s">
        <v>177</v>
      </c>
      <c r="D53" s="8" t="s">
        <v>178</v>
      </c>
      <c r="E53" s="6" t="s">
        <v>26</v>
      </c>
      <c r="F53" s="7"/>
      <c r="G53" s="6" t="s">
        <v>53</v>
      </c>
      <c r="H53" s="6"/>
      <c r="I53" s="6" t="str">
        <f aca="false">IF(OR($E53="Fail",$E53="Partial"),IFERROR($N53,0)*IF($H53="Quick win",3,IF($H53="Moderate",2,IF($H53="Heavy",1,0)))*IF($E53="Partial",0.5,1),"")</f>
        <v/>
      </c>
      <c r="J53" s="7"/>
      <c r="K53" s="6"/>
      <c r="L53" s="6"/>
      <c r="M53" s="9"/>
      <c r="N53" s="10" t="n">
        <f aca="false">IF($G53="","",IF($G53="Critical",8,IF($G53="High",5,IF($G53="Medium",3,IF($G53="Low",1,0)))))</f>
        <v>3</v>
      </c>
      <c r="O53" s="10" t="n">
        <f aca="false">IF(OR($C53="",$E53="",$E53="N/A",$E53="Not checked"),0,$N53)</f>
        <v>0</v>
      </c>
      <c r="P53" s="10" t="n">
        <f aca="false">IF($O53=0,0,IF($E53="Pass",$N53,IF($E53="Partial",$N53/2,0)))</f>
        <v>0</v>
      </c>
    </row>
    <row r="54" customFormat="false" ht="42" hidden="false" customHeight="true" outlineLevel="0" collapsed="false">
      <c r="A54" s="11" t="s">
        <v>179</v>
      </c>
      <c r="B54" s="11" t="s">
        <v>140</v>
      </c>
      <c r="C54" s="12" t="s">
        <v>180</v>
      </c>
      <c r="D54" s="13" t="s">
        <v>181</v>
      </c>
      <c r="E54" s="11" t="s">
        <v>26</v>
      </c>
      <c r="F54" s="12"/>
      <c r="G54" s="11" t="s">
        <v>53</v>
      </c>
      <c r="H54" s="11"/>
      <c r="I54" s="11" t="str">
        <f aca="false">IF(OR($E54="Fail",$E54="Partial"),IFERROR($N54,0)*IF($H54="Quick win",3,IF($H54="Moderate",2,IF($H54="Heavy",1,0)))*IF($E54="Partial",0.5,1),"")</f>
        <v/>
      </c>
      <c r="J54" s="12"/>
      <c r="K54" s="11"/>
      <c r="L54" s="11"/>
      <c r="M54" s="14"/>
      <c r="N54" s="15" t="n">
        <f aca="false">IF($G54="","",IF($G54="Critical",8,IF($G54="High",5,IF($G54="Medium",3,IF($G54="Low",1,0)))))</f>
        <v>3</v>
      </c>
      <c r="O54" s="15" t="n">
        <f aca="false">IF(OR($C54="",$E54="",$E54="N/A",$E54="Not checked"),0,$N54)</f>
        <v>0</v>
      </c>
      <c r="P54" s="15" t="n">
        <f aca="false">IF($O54=0,0,IF($E54="Pass",$N54,IF($E54="Partial",$N54/2,0)))</f>
        <v>0</v>
      </c>
    </row>
    <row r="55" customFormat="false" ht="42" hidden="false" customHeight="true" outlineLevel="0" collapsed="false">
      <c r="A55" s="6"/>
      <c r="B55" s="6"/>
      <c r="C55" s="7"/>
      <c r="D55" s="8"/>
      <c r="E55" s="6"/>
      <c r="F55" s="7"/>
      <c r="G55" s="6"/>
      <c r="H55" s="6"/>
      <c r="I55" s="6" t="str">
        <f aca="false">IF(OR($E55="Fail",$E55="Partial"),IFERROR($N55,0)*IF($H55="Quick win",3,IF($H55="Moderate",2,IF($H55="Heavy",1,0)))*IF($E55="Partial",0.5,1),"")</f>
        <v/>
      </c>
      <c r="J55" s="7"/>
      <c r="K55" s="6"/>
      <c r="L55" s="6"/>
      <c r="M55" s="9"/>
      <c r="N55" s="10" t="str">
        <f aca="false">IF($G55="","",IF($G55="Critical",8,IF($G55="High",5,IF($G55="Medium",3,IF($G55="Low",1,0)))))</f>
        <v/>
      </c>
      <c r="O55" s="10" t="n">
        <f aca="false">IF(OR($C55="",$E55="",$E55="N/A",$E55="Not checked"),0,$N55)</f>
        <v>0</v>
      </c>
      <c r="P55" s="10" t="n">
        <f aca="false">IF($O55=0,0,IF($E55="Pass",$N55,IF($E55="Partial",$N55/2,0)))</f>
        <v>0</v>
      </c>
    </row>
    <row r="56" customFormat="false" ht="42" hidden="false" customHeight="true" outlineLevel="0" collapsed="false">
      <c r="A56" s="11"/>
      <c r="B56" s="11"/>
      <c r="C56" s="12"/>
      <c r="D56" s="13"/>
      <c r="E56" s="11"/>
      <c r="F56" s="12"/>
      <c r="G56" s="11"/>
      <c r="H56" s="11"/>
      <c r="I56" s="11" t="str">
        <f aca="false">IF(OR($E56="Fail",$E56="Partial"),IFERROR($N56,0)*IF($H56="Quick win",3,IF($H56="Moderate",2,IF($H56="Heavy",1,0)))*IF($E56="Partial",0.5,1),"")</f>
        <v/>
      </c>
      <c r="J56" s="12"/>
      <c r="K56" s="11"/>
      <c r="L56" s="11"/>
      <c r="M56" s="14"/>
      <c r="N56" s="15" t="str">
        <f aca="false">IF($G56="","",IF($G56="Critical",8,IF($G56="High",5,IF($G56="Medium",3,IF($G56="Low",1,0)))))</f>
        <v/>
      </c>
      <c r="O56" s="15" t="n">
        <f aca="false">IF(OR($C56="",$E56="",$E56="N/A",$E56="Not checked"),0,$N56)</f>
        <v>0</v>
      </c>
      <c r="P56" s="15" t="n">
        <f aca="false">IF($O56=0,0,IF($E56="Pass",$N56,IF($E56="Partial",$N56/2,0)))</f>
        <v>0</v>
      </c>
    </row>
    <row r="57" customFormat="false" ht="42" hidden="false" customHeight="true" outlineLevel="0" collapsed="false">
      <c r="A57" s="6"/>
      <c r="B57" s="6"/>
      <c r="C57" s="7"/>
      <c r="D57" s="8"/>
      <c r="E57" s="6"/>
      <c r="F57" s="7"/>
      <c r="G57" s="6"/>
      <c r="H57" s="6"/>
      <c r="I57" s="6" t="str">
        <f aca="false">IF(OR($E57="Fail",$E57="Partial"),IFERROR($N57,0)*IF($H57="Quick win",3,IF($H57="Moderate",2,IF($H57="Heavy",1,0)))*IF($E57="Partial",0.5,1),"")</f>
        <v/>
      </c>
      <c r="J57" s="7"/>
      <c r="K57" s="6"/>
      <c r="L57" s="6"/>
      <c r="M57" s="9"/>
      <c r="N57" s="10" t="str">
        <f aca="false">IF($G57="","",IF($G57="Critical",8,IF($G57="High",5,IF($G57="Medium",3,IF($G57="Low",1,0)))))</f>
        <v/>
      </c>
      <c r="O57" s="10" t="n">
        <f aca="false">IF(OR($C57="",$E57="",$E57="N/A",$E57="Not checked"),0,$N57)</f>
        <v>0</v>
      </c>
      <c r="P57" s="10" t="n">
        <f aca="false">IF($O57=0,0,IF($E57="Pass",$N57,IF($E57="Partial",$N57/2,0)))</f>
        <v>0</v>
      </c>
    </row>
    <row r="58" customFormat="false" ht="42" hidden="false" customHeight="true" outlineLevel="0" collapsed="false">
      <c r="A58" s="11"/>
      <c r="B58" s="11"/>
      <c r="C58" s="12"/>
      <c r="D58" s="13"/>
      <c r="E58" s="11"/>
      <c r="F58" s="12"/>
      <c r="G58" s="11"/>
      <c r="H58" s="11"/>
      <c r="I58" s="11" t="str">
        <f aca="false">IF(OR($E58="Fail",$E58="Partial"),IFERROR($N58,0)*IF($H58="Quick win",3,IF($H58="Moderate",2,IF($H58="Heavy",1,0)))*IF($E58="Partial",0.5,1),"")</f>
        <v/>
      </c>
      <c r="J58" s="12"/>
      <c r="K58" s="11"/>
      <c r="L58" s="11"/>
      <c r="M58" s="14"/>
      <c r="N58" s="15" t="str">
        <f aca="false">IF($G58="","",IF($G58="Critical",8,IF($G58="High",5,IF($G58="Medium",3,IF($G58="Low",1,0)))))</f>
        <v/>
      </c>
      <c r="O58" s="15" t="n">
        <f aca="false">IF(OR($C58="",$E58="",$E58="N/A",$E58="Not checked"),0,$N58)</f>
        <v>0</v>
      </c>
      <c r="P58" s="15" t="n">
        <f aca="false">IF($O58=0,0,IF($E58="Pass",$N58,IF($E58="Partial",$N58/2,0)))</f>
        <v>0</v>
      </c>
    </row>
    <row r="59" customFormat="false" ht="42" hidden="false" customHeight="true" outlineLevel="0" collapsed="false">
      <c r="A59" s="6"/>
      <c r="B59" s="6"/>
      <c r="C59" s="7"/>
      <c r="D59" s="8"/>
      <c r="E59" s="6"/>
      <c r="F59" s="7"/>
      <c r="G59" s="6"/>
      <c r="H59" s="6"/>
      <c r="I59" s="6" t="str">
        <f aca="false">IF(OR($E59="Fail",$E59="Partial"),IFERROR($N59,0)*IF($H59="Quick win",3,IF($H59="Moderate",2,IF($H59="Heavy",1,0)))*IF($E59="Partial",0.5,1),"")</f>
        <v/>
      </c>
      <c r="J59" s="7"/>
      <c r="K59" s="6"/>
      <c r="L59" s="6"/>
      <c r="M59" s="9"/>
      <c r="N59" s="10" t="str">
        <f aca="false">IF($G59="","",IF($G59="Critical",8,IF($G59="High",5,IF($G59="Medium",3,IF($G59="Low",1,0)))))</f>
        <v/>
      </c>
      <c r="O59" s="10" t="n">
        <f aca="false">IF(OR($C59="",$E59="",$E59="N/A",$E59="Not checked"),0,$N59)</f>
        <v>0</v>
      </c>
      <c r="P59" s="10" t="n">
        <f aca="false">IF($O59=0,0,IF($E59="Pass",$N59,IF($E59="Partial",$N59/2,0)))</f>
        <v>0</v>
      </c>
    </row>
    <row r="60" customFormat="false" ht="42" hidden="false" customHeight="true" outlineLevel="0" collapsed="false">
      <c r="A60" s="11"/>
      <c r="B60" s="11"/>
      <c r="C60" s="12"/>
      <c r="D60" s="13"/>
      <c r="E60" s="11"/>
      <c r="F60" s="12"/>
      <c r="G60" s="11"/>
      <c r="H60" s="11"/>
      <c r="I60" s="11" t="str">
        <f aca="false">IF(OR($E60="Fail",$E60="Partial"),IFERROR($N60,0)*IF($H60="Quick win",3,IF($H60="Moderate",2,IF($H60="Heavy",1,0)))*IF($E60="Partial",0.5,1),"")</f>
        <v/>
      </c>
      <c r="J60" s="12"/>
      <c r="K60" s="11"/>
      <c r="L60" s="11"/>
      <c r="M60" s="14"/>
      <c r="N60" s="15" t="str">
        <f aca="false">IF($G60="","",IF($G60="Critical",8,IF($G60="High",5,IF($G60="Medium",3,IF($G60="Low",1,0)))))</f>
        <v/>
      </c>
      <c r="O60" s="15" t="n">
        <f aca="false">IF(OR($C60="",$E60="",$E60="N/A",$E60="Not checked"),0,$N60)</f>
        <v>0</v>
      </c>
      <c r="P60" s="15" t="n">
        <f aca="false">IF($O60=0,0,IF($E60="Pass",$N60,IF($E60="Partial",$N60/2,0)))</f>
        <v>0</v>
      </c>
    </row>
    <row r="61" customFormat="false" ht="42" hidden="false" customHeight="true" outlineLevel="0" collapsed="false">
      <c r="A61" s="6"/>
      <c r="B61" s="6"/>
      <c r="C61" s="7"/>
      <c r="D61" s="8"/>
      <c r="E61" s="6"/>
      <c r="F61" s="7"/>
      <c r="G61" s="6"/>
      <c r="H61" s="6"/>
      <c r="I61" s="6" t="str">
        <f aca="false">IF(OR($E61="Fail",$E61="Partial"),IFERROR($N61,0)*IF($H61="Quick win",3,IF($H61="Moderate",2,IF($H61="Heavy",1,0)))*IF($E61="Partial",0.5,1),"")</f>
        <v/>
      </c>
      <c r="J61" s="7"/>
      <c r="K61" s="6"/>
      <c r="L61" s="6"/>
      <c r="M61" s="9"/>
      <c r="N61" s="10" t="str">
        <f aca="false">IF($G61="","",IF($G61="Critical",8,IF($G61="High",5,IF($G61="Medium",3,IF($G61="Low",1,0)))))</f>
        <v/>
      </c>
      <c r="O61" s="10" t="n">
        <f aca="false">IF(OR($C61="",$E61="",$E61="N/A",$E61="Not checked"),0,$N61)</f>
        <v>0</v>
      </c>
      <c r="P61" s="10" t="n">
        <f aca="false">IF($O61=0,0,IF($E61="Pass",$N61,IF($E61="Partial",$N61/2,0)))</f>
        <v>0</v>
      </c>
    </row>
    <row r="62" customFormat="false" ht="42" hidden="false" customHeight="true" outlineLevel="0" collapsed="false">
      <c r="A62" s="11"/>
      <c r="B62" s="11"/>
      <c r="C62" s="12"/>
      <c r="D62" s="13"/>
      <c r="E62" s="11"/>
      <c r="F62" s="12"/>
      <c r="G62" s="11"/>
      <c r="H62" s="11"/>
      <c r="I62" s="11" t="str">
        <f aca="false">IF(OR($E62="Fail",$E62="Partial"),IFERROR($N62,0)*IF($H62="Quick win",3,IF($H62="Moderate",2,IF($H62="Heavy",1,0)))*IF($E62="Partial",0.5,1),"")</f>
        <v/>
      </c>
      <c r="J62" s="12"/>
      <c r="K62" s="11"/>
      <c r="L62" s="11"/>
      <c r="M62" s="14"/>
      <c r="N62" s="15" t="str">
        <f aca="false">IF($G62="","",IF($G62="Critical",8,IF($G62="High",5,IF($G62="Medium",3,IF($G62="Low",1,0)))))</f>
        <v/>
      </c>
      <c r="O62" s="15" t="n">
        <f aca="false">IF(OR($C62="",$E62="",$E62="N/A",$E62="Not checked"),0,$N62)</f>
        <v>0</v>
      </c>
      <c r="P62" s="15" t="n">
        <f aca="false">IF($O62=0,0,IF($E62="Pass",$N62,IF($E62="Partial",$N62/2,0)))</f>
        <v>0</v>
      </c>
    </row>
    <row r="63" customFormat="false" ht="42" hidden="false" customHeight="true" outlineLevel="0" collapsed="false">
      <c r="A63" s="6"/>
      <c r="B63" s="6"/>
      <c r="C63" s="7"/>
      <c r="D63" s="8"/>
      <c r="E63" s="6"/>
      <c r="F63" s="7"/>
      <c r="G63" s="6"/>
      <c r="H63" s="6"/>
      <c r="I63" s="6" t="str">
        <f aca="false">IF(OR($E63="Fail",$E63="Partial"),IFERROR($N63,0)*IF($H63="Quick win",3,IF($H63="Moderate",2,IF($H63="Heavy",1,0)))*IF($E63="Partial",0.5,1),"")</f>
        <v/>
      </c>
      <c r="J63" s="7"/>
      <c r="K63" s="6"/>
      <c r="L63" s="6"/>
      <c r="M63" s="9"/>
      <c r="N63" s="10" t="str">
        <f aca="false">IF($G63="","",IF($G63="Critical",8,IF($G63="High",5,IF($G63="Medium",3,IF($G63="Low",1,0)))))</f>
        <v/>
      </c>
      <c r="O63" s="10" t="n">
        <f aca="false">IF(OR($C63="",$E63="",$E63="N/A",$E63="Not checked"),0,$N63)</f>
        <v>0</v>
      </c>
      <c r="P63" s="10" t="n">
        <f aca="false">IF($O63=0,0,IF($E63="Pass",$N63,IF($E63="Partial",$N63/2,0)))</f>
        <v>0</v>
      </c>
    </row>
    <row r="64" customFormat="false" ht="42" hidden="false" customHeight="true" outlineLevel="0" collapsed="false">
      <c r="A64" s="11"/>
      <c r="B64" s="11"/>
      <c r="C64" s="12"/>
      <c r="D64" s="13"/>
      <c r="E64" s="11"/>
      <c r="F64" s="12"/>
      <c r="G64" s="11"/>
      <c r="H64" s="11"/>
      <c r="I64" s="11" t="str">
        <f aca="false">IF(OR($E64="Fail",$E64="Partial"),IFERROR($N64,0)*IF($H64="Quick win",3,IF($H64="Moderate",2,IF($H64="Heavy",1,0)))*IF($E64="Partial",0.5,1),"")</f>
        <v/>
      </c>
      <c r="J64" s="12"/>
      <c r="K64" s="11"/>
      <c r="L64" s="11"/>
      <c r="M64" s="14"/>
      <c r="N64" s="15" t="str">
        <f aca="false">IF($G64="","",IF($G64="Critical",8,IF($G64="High",5,IF($G64="Medium",3,IF($G64="Low",1,0)))))</f>
        <v/>
      </c>
      <c r="O64" s="15" t="n">
        <f aca="false">IF(OR($C64="",$E64="",$E64="N/A",$E64="Not checked"),0,$N64)</f>
        <v>0</v>
      </c>
      <c r="P64" s="15" t="n">
        <f aca="false">IF($O64=0,0,IF($E64="Pass",$N64,IF($E64="Partial",$N64/2,0)))</f>
        <v>0</v>
      </c>
    </row>
    <row r="65" customFormat="false" ht="42" hidden="false" customHeight="true" outlineLevel="0" collapsed="false">
      <c r="A65" s="6"/>
      <c r="B65" s="6"/>
      <c r="C65" s="7"/>
      <c r="D65" s="8"/>
      <c r="E65" s="6"/>
      <c r="F65" s="7"/>
      <c r="G65" s="6"/>
      <c r="H65" s="6"/>
      <c r="I65" s="6" t="str">
        <f aca="false">IF(OR($E65="Fail",$E65="Partial"),IFERROR($N65,0)*IF($H65="Quick win",3,IF($H65="Moderate",2,IF($H65="Heavy",1,0)))*IF($E65="Partial",0.5,1),"")</f>
        <v/>
      </c>
      <c r="J65" s="7"/>
      <c r="K65" s="6"/>
      <c r="L65" s="6"/>
      <c r="M65" s="9"/>
      <c r="N65" s="10" t="str">
        <f aca="false">IF($G65="","",IF($G65="Critical",8,IF($G65="High",5,IF($G65="Medium",3,IF($G65="Low",1,0)))))</f>
        <v/>
      </c>
      <c r="O65" s="10" t="n">
        <f aca="false">IF(OR($C65="",$E65="",$E65="N/A",$E65="Not checked"),0,$N65)</f>
        <v>0</v>
      </c>
      <c r="P65" s="10" t="n">
        <f aca="false">IF($O65=0,0,IF($E65="Pass",$N65,IF($E65="Partial",$N65/2,0)))</f>
        <v>0</v>
      </c>
    </row>
    <row r="66" customFormat="false" ht="42" hidden="false" customHeight="true" outlineLevel="0" collapsed="false">
      <c r="A66" s="11"/>
      <c r="B66" s="11"/>
      <c r="C66" s="12"/>
      <c r="D66" s="13"/>
      <c r="E66" s="11"/>
      <c r="F66" s="12"/>
      <c r="G66" s="11"/>
      <c r="H66" s="11"/>
      <c r="I66" s="11" t="str">
        <f aca="false">IF(OR($E66="Fail",$E66="Partial"),IFERROR($N66,0)*IF($H66="Quick win",3,IF($H66="Moderate",2,IF($H66="Heavy",1,0)))*IF($E66="Partial",0.5,1),"")</f>
        <v/>
      </c>
      <c r="J66" s="12"/>
      <c r="K66" s="11"/>
      <c r="L66" s="11"/>
      <c r="M66" s="14"/>
      <c r="N66" s="15" t="str">
        <f aca="false">IF($G66="","",IF($G66="Critical",8,IF($G66="High",5,IF($G66="Medium",3,IF($G66="Low",1,0)))))</f>
        <v/>
      </c>
      <c r="O66" s="15" t="n">
        <f aca="false">IF(OR($C66="",$E66="",$E66="N/A",$E66="Not checked"),0,$N66)</f>
        <v>0</v>
      </c>
      <c r="P66" s="15" t="n">
        <f aca="false">IF($O66=0,0,IF($E66="Pass",$N66,IF($E66="Partial",$N66/2,0)))</f>
        <v>0</v>
      </c>
    </row>
    <row r="67" customFormat="false" ht="42" hidden="false" customHeight="true" outlineLevel="0" collapsed="false">
      <c r="A67" s="6"/>
      <c r="B67" s="6"/>
      <c r="C67" s="7"/>
      <c r="D67" s="8"/>
      <c r="E67" s="6"/>
      <c r="F67" s="7"/>
      <c r="G67" s="6"/>
      <c r="H67" s="6"/>
      <c r="I67" s="6" t="str">
        <f aca="false">IF(OR($E67="Fail",$E67="Partial"),IFERROR($N67,0)*IF($H67="Quick win",3,IF($H67="Moderate",2,IF($H67="Heavy",1,0)))*IF($E67="Partial",0.5,1),"")</f>
        <v/>
      </c>
      <c r="J67" s="7"/>
      <c r="K67" s="6"/>
      <c r="L67" s="6"/>
      <c r="M67" s="9"/>
      <c r="N67" s="10" t="str">
        <f aca="false">IF($G67="","",IF($G67="Critical",8,IF($G67="High",5,IF($G67="Medium",3,IF($G67="Low",1,0)))))</f>
        <v/>
      </c>
      <c r="O67" s="10" t="n">
        <f aca="false">IF(OR($C67="",$E67="",$E67="N/A",$E67="Not checked"),0,$N67)</f>
        <v>0</v>
      </c>
      <c r="P67" s="10" t="n">
        <f aca="false">IF($O67=0,0,IF($E67="Pass",$N67,IF($E67="Partial",$N67/2,0)))</f>
        <v>0</v>
      </c>
    </row>
    <row r="68" customFormat="false" ht="42" hidden="false" customHeight="true" outlineLevel="0" collapsed="false">
      <c r="A68" s="11"/>
      <c r="B68" s="11"/>
      <c r="C68" s="12"/>
      <c r="D68" s="13"/>
      <c r="E68" s="11"/>
      <c r="F68" s="12"/>
      <c r="G68" s="11"/>
      <c r="H68" s="11"/>
      <c r="I68" s="11" t="str">
        <f aca="false">IF(OR($E68="Fail",$E68="Partial"),IFERROR($N68,0)*IF($H68="Quick win",3,IF($H68="Moderate",2,IF($H68="Heavy",1,0)))*IF($E68="Partial",0.5,1),"")</f>
        <v/>
      </c>
      <c r="J68" s="12"/>
      <c r="K68" s="11"/>
      <c r="L68" s="11"/>
      <c r="M68" s="14"/>
      <c r="N68" s="15" t="str">
        <f aca="false">IF($G68="","",IF($G68="Critical",8,IF($G68="High",5,IF($G68="Medium",3,IF($G68="Low",1,0)))))</f>
        <v/>
      </c>
      <c r="O68" s="15" t="n">
        <f aca="false">IF(OR($C68="",$E68="",$E68="N/A",$E68="Not checked"),0,$N68)</f>
        <v>0</v>
      </c>
      <c r="P68" s="15" t="n">
        <f aca="false">IF($O68=0,0,IF($E68="Pass",$N68,IF($E68="Partial",$N68/2,0)))</f>
        <v>0</v>
      </c>
    </row>
    <row r="69" customFormat="false" ht="42" hidden="false" customHeight="true" outlineLevel="0" collapsed="false">
      <c r="A69" s="6"/>
      <c r="B69" s="6"/>
      <c r="C69" s="7"/>
      <c r="D69" s="8"/>
      <c r="E69" s="6"/>
      <c r="F69" s="7"/>
      <c r="G69" s="6"/>
      <c r="H69" s="6"/>
      <c r="I69" s="6" t="str">
        <f aca="false">IF(OR($E69="Fail",$E69="Partial"),IFERROR($N69,0)*IF($H69="Quick win",3,IF($H69="Moderate",2,IF($H69="Heavy",1,0)))*IF($E69="Partial",0.5,1),"")</f>
        <v/>
      </c>
      <c r="J69" s="7"/>
      <c r="K69" s="6"/>
      <c r="L69" s="6"/>
      <c r="M69" s="9"/>
      <c r="N69" s="10" t="str">
        <f aca="false">IF($G69="","",IF($G69="Critical",8,IF($G69="High",5,IF($G69="Medium",3,IF($G69="Low",1,0)))))</f>
        <v/>
      </c>
      <c r="O69" s="10" t="n">
        <f aca="false">IF(OR($C69="",$E69="",$E69="N/A",$E69="Not checked"),0,$N69)</f>
        <v>0</v>
      </c>
      <c r="P69" s="10" t="n">
        <f aca="false">IF($O69=0,0,IF($E69="Pass",$N69,IF($E69="Partial",$N69/2,0)))</f>
        <v>0</v>
      </c>
    </row>
    <row r="70" customFormat="false" ht="42" hidden="false" customHeight="true" outlineLevel="0" collapsed="false">
      <c r="A70" s="11"/>
      <c r="B70" s="11"/>
      <c r="C70" s="12"/>
      <c r="D70" s="13"/>
      <c r="E70" s="11"/>
      <c r="F70" s="12"/>
      <c r="G70" s="11"/>
      <c r="H70" s="11"/>
      <c r="I70" s="11" t="str">
        <f aca="false">IF(OR($E70="Fail",$E70="Partial"),IFERROR($N70,0)*IF($H70="Quick win",3,IF($H70="Moderate",2,IF($H70="Heavy",1,0)))*IF($E70="Partial",0.5,1),"")</f>
        <v/>
      </c>
      <c r="J70" s="12"/>
      <c r="K70" s="11"/>
      <c r="L70" s="11"/>
      <c r="M70" s="14"/>
      <c r="N70" s="15" t="str">
        <f aca="false">IF($G70="","",IF($G70="Critical",8,IF($G70="High",5,IF($G70="Medium",3,IF($G70="Low",1,0)))))</f>
        <v/>
      </c>
      <c r="O70" s="15" t="n">
        <f aca="false">IF(OR($C70="",$E70="",$E70="N/A",$E70="Not checked"),0,$N70)</f>
        <v>0</v>
      </c>
      <c r="P70" s="15" t="n">
        <f aca="false">IF($O70=0,0,IF($E70="Pass",$N70,IF($E70="Partial",$N70/2,0)))</f>
        <v>0</v>
      </c>
    </row>
    <row r="71" customFormat="false" ht="42" hidden="false" customHeight="true" outlineLevel="0" collapsed="false">
      <c r="A71" s="6"/>
      <c r="B71" s="6"/>
      <c r="C71" s="7"/>
      <c r="D71" s="8"/>
      <c r="E71" s="6"/>
      <c r="F71" s="7"/>
      <c r="G71" s="6"/>
      <c r="H71" s="6"/>
      <c r="I71" s="6" t="str">
        <f aca="false">IF(OR($E71="Fail",$E71="Partial"),IFERROR($N71,0)*IF($H71="Quick win",3,IF($H71="Moderate",2,IF($H71="Heavy",1,0)))*IF($E71="Partial",0.5,1),"")</f>
        <v/>
      </c>
      <c r="J71" s="7"/>
      <c r="K71" s="6"/>
      <c r="L71" s="6"/>
      <c r="M71" s="9"/>
      <c r="N71" s="10" t="str">
        <f aca="false">IF($G71="","",IF($G71="Critical",8,IF($G71="High",5,IF($G71="Medium",3,IF($G71="Low",1,0)))))</f>
        <v/>
      </c>
      <c r="O71" s="10" t="n">
        <f aca="false">IF(OR($C71="",$E71="",$E71="N/A",$E71="Not checked"),0,$N71)</f>
        <v>0</v>
      </c>
      <c r="P71" s="10" t="n">
        <f aca="false">IF($O71=0,0,IF($E71="Pass",$N71,IF($E71="Partial",$N71/2,0)))</f>
        <v>0</v>
      </c>
    </row>
    <row r="72" customFormat="false" ht="42" hidden="false" customHeight="true" outlineLevel="0" collapsed="false">
      <c r="A72" s="11"/>
      <c r="B72" s="11"/>
      <c r="C72" s="12"/>
      <c r="D72" s="13"/>
      <c r="E72" s="11"/>
      <c r="F72" s="12"/>
      <c r="G72" s="11"/>
      <c r="H72" s="11"/>
      <c r="I72" s="11" t="str">
        <f aca="false">IF(OR($E72="Fail",$E72="Partial"),IFERROR($N72,0)*IF($H72="Quick win",3,IF($H72="Moderate",2,IF($H72="Heavy",1,0)))*IF($E72="Partial",0.5,1),"")</f>
        <v/>
      </c>
      <c r="J72" s="12"/>
      <c r="K72" s="11"/>
      <c r="L72" s="11"/>
      <c r="M72" s="14"/>
      <c r="N72" s="15" t="str">
        <f aca="false">IF($G72="","",IF($G72="Critical",8,IF($G72="High",5,IF($G72="Medium",3,IF($G72="Low",1,0)))))</f>
        <v/>
      </c>
      <c r="O72" s="15" t="n">
        <f aca="false">IF(OR($C72="",$E72="",$E72="N/A",$E72="Not checked"),0,$N72)</f>
        <v>0</v>
      </c>
      <c r="P72" s="15" t="n">
        <f aca="false">IF($O72=0,0,IF($E72="Pass",$N72,IF($E72="Partial",$N72/2,0)))</f>
        <v>0</v>
      </c>
    </row>
    <row r="73" customFormat="false" ht="42" hidden="false" customHeight="true" outlineLevel="0" collapsed="false">
      <c r="A73" s="6"/>
      <c r="B73" s="6"/>
      <c r="C73" s="7"/>
      <c r="D73" s="8"/>
      <c r="E73" s="6"/>
      <c r="F73" s="7"/>
      <c r="G73" s="6"/>
      <c r="H73" s="6"/>
      <c r="I73" s="6" t="str">
        <f aca="false">IF(OR($E73="Fail",$E73="Partial"),IFERROR($N73,0)*IF($H73="Quick win",3,IF($H73="Moderate",2,IF($H73="Heavy",1,0)))*IF($E73="Partial",0.5,1),"")</f>
        <v/>
      </c>
      <c r="J73" s="7"/>
      <c r="K73" s="6"/>
      <c r="L73" s="6"/>
      <c r="M73" s="9"/>
      <c r="N73" s="10" t="str">
        <f aca="false">IF($G73="","",IF($G73="Critical",8,IF($G73="High",5,IF($G73="Medium",3,IF($G73="Low",1,0)))))</f>
        <v/>
      </c>
      <c r="O73" s="10" t="n">
        <f aca="false">IF(OR($C73="",$E73="",$E73="N/A",$E73="Not checked"),0,$N73)</f>
        <v>0</v>
      </c>
      <c r="P73" s="10" t="n">
        <f aca="false">IF($O73=0,0,IF($E73="Pass",$N73,IF($E73="Partial",$N73/2,0)))</f>
        <v>0</v>
      </c>
    </row>
    <row r="74" customFormat="false" ht="42" hidden="false" customHeight="true" outlineLevel="0" collapsed="false">
      <c r="A74" s="11"/>
      <c r="B74" s="11"/>
      <c r="C74" s="12"/>
      <c r="D74" s="13"/>
      <c r="E74" s="11"/>
      <c r="F74" s="12"/>
      <c r="G74" s="11"/>
      <c r="H74" s="11"/>
      <c r="I74" s="11" t="str">
        <f aca="false">IF(OR($E74="Fail",$E74="Partial"),IFERROR($N74,0)*IF($H74="Quick win",3,IF($H74="Moderate",2,IF($H74="Heavy",1,0)))*IF($E74="Partial",0.5,1),"")</f>
        <v/>
      </c>
      <c r="J74" s="12"/>
      <c r="K74" s="11"/>
      <c r="L74" s="11"/>
      <c r="M74" s="14"/>
      <c r="N74" s="15" t="str">
        <f aca="false">IF($G74="","",IF($G74="Critical",8,IF($G74="High",5,IF($G74="Medium",3,IF($G74="Low",1,0)))))</f>
        <v/>
      </c>
      <c r="O74" s="15" t="n">
        <f aca="false">IF(OR($C74="",$E74="",$E74="N/A",$E74="Not checked"),0,$N74)</f>
        <v>0</v>
      </c>
      <c r="P74" s="15" t="n">
        <f aca="false">IF($O74=0,0,IF($E74="Pass",$N74,IF($E74="Partial",$N74/2,0)))</f>
        <v>0</v>
      </c>
    </row>
    <row r="75" customFormat="false" ht="42" hidden="false" customHeight="true" outlineLevel="0" collapsed="false">
      <c r="A75" s="6"/>
      <c r="B75" s="6"/>
      <c r="C75" s="7"/>
      <c r="D75" s="8"/>
      <c r="E75" s="6"/>
      <c r="F75" s="7"/>
      <c r="G75" s="6"/>
      <c r="H75" s="6"/>
      <c r="I75" s="6" t="str">
        <f aca="false">IF(OR($E75="Fail",$E75="Partial"),IFERROR($N75,0)*IF($H75="Quick win",3,IF($H75="Moderate",2,IF($H75="Heavy",1,0)))*IF($E75="Partial",0.5,1),"")</f>
        <v/>
      </c>
      <c r="J75" s="7"/>
      <c r="K75" s="6"/>
      <c r="L75" s="6"/>
      <c r="M75" s="9"/>
      <c r="N75" s="10" t="str">
        <f aca="false">IF($G75="","",IF($G75="Critical",8,IF($G75="High",5,IF($G75="Medium",3,IF($G75="Low",1,0)))))</f>
        <v/>
      </c>
      <c r="O75" s="10" t="n">
        <f aca="false">IF(OR($C75="",$E75="",$E75="N/A",$E75="Not checked"),0,$N75)</f>
        <v>0</v>
      </c>
      <c r="P75" s="10" t="n">
        <f aca="false">IF($O75=0,0,IF($E75="Pass",$N75,IF($E75="Partial",$N75/2,0)))</f>
        <v>0</v>
      </c>
    </row>
    <row r="76" customFormat="false" ht="42" hidden="false" customHeight="true" outlineLevel="0" collapsed="false">
      <c r="A76" s="11"/>
      <c r="B76" s="11"/>
      <c r="C76" s="12"/>
      <c r="D76" s="13"/>
      <c r="E76" s="11"/>
      <c r="F76" s="12"/>
      <c r="G76" s="11"/>
      <c r="H76" s="11"/>
      <c r="I76" s="11" t="str">
        <f aca="false">IF(OR($E76="Fail",$E76="Partial"),IFERROR($N76,0)*IF($H76="Quick win",3,IF($H76="Moderate",2,IF($H76="Heavy",1,0)))*IF($E76="Partial",0.5,1),"")</f>
        <v/>
      </c>
      <c r="J76" s="12"/>
      <c r="K76" s="11"/>
      <c r="L76" s="11"/>
      <c r="M76" s="14"/>
      <c r="N76" s="15" t="str">
        <f aca="false">IF($G76="","",IF($G76="Critical",8,IF($G76="High",5,IF($G76="Medium",3,IF($G76="Low",1,0)))))</f>
        <v/>
      </c>
      <c r="O76" s="15" t="n">
        <f aca="false">IF(OR($C76="",$E76="",$E76="N/A",$E76="Not checked"),0,$N76)</f>
        <v>0</v>
      </c>
      <c r="P76" s="15" t="n">
        <f aca="false">IF($O76=0,0,IF($E76="Pass",$N76,IF($E76="Partial",$N76/2,0)))</f>
        <v>0</v>
      </c>
    </row>
    <row r="77" customFormat="false" ht="42" hidden="false" customHeight="true" outlineLevel="0" collapsed="false">
      <c r="A77" s="6"/>
      <c r="B77" s="6"/>
      <c r="C77" s="7"/>
      <c r="D77" s="8"/>
      <c r="E77" s="6"/>
      <c r="F77" s="7"/>
      <c r="G77" s="6"/>
      <c r="H77" s="6"/>
      <c r="I77" s="6" t="str">
        <f aca="false">IF(OR($E77="Fail",$E77="Partial"),IFERROR($N77,0)*IF($H77="Quick win",3,IF($H77="Moderate",2,IF($H77="Heavy",1,0)))*IF($E77="Partial",0.5,1),"")</f>
        <v/>
      </c>
      <c r="J77" s="7"/>
      <c r="K77" s="6"/>
      <c r="L77" s="6"/>
      <c r="M77" s="9"/>
      <c r="N77" s="10" t="str">
        <f aca="false">IF($G77="","",IF($G77="Critical",8,IF($G77="High",5,IF($G77="Medium",3,IF($G77="Low",1,0)))))</f>
        <v/>
      </c>
      <c r="O77" s="10" t="n">
        <f aca="false">IF(OR($C77="",$E77="",$E77="N/A",$E77="Not checked"),0,$N77)</f>
        <v>0</v>
      </c>
      <c r="P77" s="10" t="n">
        <f aca="false">IF($O77=0,0,IF($E77="Pass",$N77,IF($E77="Partial",$N77/2,0)))</f>
        <v>0</v>
      </c>
    </row>
    <row r="78" customFormat="false" ht="42" hidden="false" customHeight="true" outlineLevel="0" collapsed="false">
      <c r="A78" s="11"/>
      <c r="B78" s="11"/>
      <c r="C78" s="12"/>
      <c r="D78" s="13"/>
      <c r="E78" s="11"/>
      <c r="F78" s="12"/>
      <c r="G78" s="11"/>
      <c r="H78" s="11"/>
      <c r="I78" s="11" t="str">
        <f aca="false">IF(OR($E78="Fail",$E78="Partial"),IFERROR($N78,0)*IF($H78="Quick win",3,IF($H78="Moderate",2,IF($H78="Heavy",1,0)))*IF($E78="Partial",0.5,1),"")</f>
        <v/>
      </c>
      <c r="J78" s="12"/>
      <c r="K78" s="11"/>
      <c r="L78" s="11"/>
      <c r="M78" s="14"/>
      <c r="N78" s="15" t="str">
        <f aca="false">IF($G78="","",IF($G78="Critical",8,IF($G78="High",5,IF($G78="Medium",3,IF($G78="Low",1,0)))))</f>
        <v/>
      </c>
      <c r="O78" s="15" t="n">
        <f aca="false">IF(OR($C78="",$E78="",$E78="N/A",$E78="Not checked"),0,$N78)</f>
        <v>0</v>
      </c>
      <c r="P78" s="15" t="n">
        <f aca="false">IF($O78=0,0,IF($E78="Pass",$N78,IF($E78="Partial",$N78/2,0)))</f>
        <v>0</v>
      </c>
    </row>
    <row r="79" customFormat="false" ht="42" hidden="false" customHeight="true" outlineLevel="0" collapsed="false">
      <c r="A79" s="6"/>
      <c r="B79" s="6"/>
      <c r="C79" s="7"/>
      <c r="D79" s="8"/>
      <c r="E79" s="6"/>
      <c r="F79" s="7"/>
      <c r="G79" s="6"/>
      <c r="H79" s="6"/>
      <c r="I79" s="6" t="str">
        <f aca="false">IF(OR($E79="Fail",$E79="Partial"),IFERROR($N79,0)*IF($H79="Quick win",3,IF($H79="Moderate",2,IF($H79="Heavy",1,0)))*IF($E79="Partial",0.5,1),"")</f>
        <v/>
      </c>
      <c r="J79" s="7"/>
      <c r="K79" s="6"/>
      <c r="L79" s="6"/>
      <c r="M79" s="9"/>
      <c r="N79" s="10" t="str">
        <f aca="false">IF($G79="","",IF($G79="Critical",8,IF($G79="High",5,IF($G79="Medium",3,IF($G79="Low",1,0)))))</f>
        <v/>
      </c>
      <c r="O79" s="10" t="n">
        <f aca="false">IF(OR($C79="",$E79="",$E79="N/A",$E79="Not checked"),0,$N79)</f>
        <v>0</v>
      </c>
      <c r="P79" s="10" t="n">
        <f aca="false">IF($O79=0,0,IF($E79="Pass",$N79,IF($E79="Partial",$N79/2,0)))</f>
        <v>0</v>
      </c>
    </row>
    <row r="80" customFormat="false" ht="42" hidden="false" customHeight="true" outlineLevel="0" collapsed="false">
      <c r="A80" s="11"/>
      <c r="B80" s="11"/>
      <c r="C80" s="12"/>
      <c r="D80" s="13"/>
      <c r="E80" s="11"/>
      <c r="F80" s="12"/>
      <c r="G80" s="11"/>
      <c r="H80" s="11"/>
      <c r="I80" s="11" t="str">
        <f aca="false">IF(OR($E80="Fail",$E80="Partial"),IFERROR($N80,0)*IF($H80="Quick win",3,IF($H80="Moderate",2,IF($H80="Heavy",1,0)))*IF($E80="Partial",0.5,1),"")</f>
        <v/>
      </c>
      <c r="J80" s="12"/>
      <c r="K80" s="11"/>
      <c r="L80" s="11"/>
      <c r="M80" s="14"/>
      <c r="N80" s="15" t="str">
        <f aca="false">IF($G80="","",IF($G80="Critical",8,IF($G80="High",5,IF($G80="Medium",3,IF($G80="Low",1,0)))))</f>
        <v/>
      </c>
      <c r="O80" s="15" t="n">
        <f aca="false">IF(OR($C80="",$E80="",$E80="N/A",$E80="Not checked"),0,$N80)</f>
        <v>0</v>
      </c>
      <c r="P80" s="15" t="n">
        <f aca="false">IF($O80=0,0,IF($E80="Pass",$N80,IF($E80="Partial",$N80/2,0)))</f>
        <v>0</v>
      </c>
    </row>
  </sheetData>
  <mergeCells count="6">
    <mergeCell ref="A1:P1"/>
    <mergeCell ref="A2:P2"/>
    <mergeCell ref="A3:D3"/>
    <mergeCell ref="E3:G3"/>
    <mergeCell ref="H3:M3"/>
    <mergeCell ref="N3:P3"/>
  </mergeCells>
  <conditionalFormatting sqref="B5:B80">
    <cfRule type="cellIs" priority="2" operator="equal" aboveAverage="0" equalAverage="0" bottom="0" percent="0" rank="0" text="" dxfId="0">
      <formula>"Technical"</formula>
    </cfRule>
    <cfRule type="cellIs" priority="3" operator="equal" aboveAverage="0" equalAverage="0" bottom="0" percent="0" rank="0" text="" dxfId="1">
      <formula>"Content"</formula>
    </cfRule>
    <cfRule type="cellIs" priority="4" operator="equal" aboveAverage="0" equalAverage="0" bottom="0" percent="0" rank="0" text="" dxfId="2">
      <formula>"Authority"</formula>
    </cfRule>
    <cfRule type="cellIs" priority="5" operator="equal" aboveAverage="0" equalAverage="0" bottom="0" percent="0" rank="0" text="" dxfId="3">
      <formula>"Local"</formula>
    </cfRule>
    <cfRule type="cellIs" priority="6" operator="equal" aboveAverage="0" equalAverage="0" bottom="0" percent="0" rank="0" text="" dxfId="4">
      <formula>"GEO"</formula>
    </cfRule>
  </conditionalFormatting>
  <conditionalFormatting sqref="E5:E80">
    <cfRule type="cellIs" priority="7" operator="equal" aboveAverage="0" equalAverage="0" bottom="0" percent="0" rank="0" text="" dxfId="5">
      <formula>"Pass"</formula>
    </cfRule>
    <cfRule type="cellIs" priority="8" operator="equal" aboveAverage="0" equalAverage="0" bottom="0" percent="0" rank="0" text="" dxfId="6">
      <formula>"Partial"</formula>
    </cfRule>
    <cfRule type="cellIs" priority="9" operator="equal" aboveAverage="0" equalAverage="0" bottom="0" percent="0" rank="0" text="" dxfId="7">
      <formula>"Fail"</formula>
    </cfRule>
    <cfRule type="cellIs" priority="10" operator="equal" aboveAverage="0" equalAverage="0" bottom="0" percent="0" rank="0" text="" dxfId="8">
      <formula>"N/A"</formula>
    </cfRule>
    <cfRule type="cellIs" priority="11" operator="equal" aboveAverage="0" equalAverage="0" bottom="0" percent="0" rank="0" text="" dxfId="8">
      <formula>"Not checked"</formula>
    </cfRule>
    <cfRule type="cellIs" priority="12" operator="equal" aboveAverage="0" equalAverage="0" bottom="0" percent="0" rank="0" text="" dxfId="9">
      <formula>"Fail"</formula>
    </cfRule>
  </conditionalFormatting>
  <conditionalFormatting sqref="G5:G80">
    <cfRule type="cellIs" priority="13" operator="equal" aboveAverage="0" equalAverage="0" bottom="0" percent="0" rank="0" text="" dxfId="7">
      <formula>"Critical"</formula>
    </cfRule>
    <cfRule type="cellIs" priority="14" operator="equal" aboveAverage="0" equalAverage="0" bottom="0" percent="0" rank="0" text="" dxfId="4">
      <formula>"High"</formula>
    </cfRule>
    <cfRule type="cellIs" priority="15" operator="equal" aboveAverage="0" equalAverage="0" bottom="0" percent="0" rank="0" text="" dxfId="6">
      <formula>"Medium"</formula>
    </cfRule>
    <cfRule type="cellIs" priority="16" operator="equal" aboveAverage="0" equalAverage="0" bottom="0" percent="0" rank="0" text="" dxfId="8">
      <formula>"Low"</formula>
    </cfRule>
    <cfRule type="cellIs" priority="17" operator="equal" aboveAverage="0" equalAverage="0" bottom="0" percent="0" rank="0" text="" dxfId="9">
      <formula>"Critical"</formula>
    </cfRule>
  </conditionalFormatting>
  <conditionalFormatting sqref="H5:H80">
    <cfRule type="cellIs" priority="18" operator="equal" aboveAverage="0" equalAverage="0" bottom="0" percent="0" rank="0" text="" dxfId="5">
      <formula>"Quick win"</formula>
    </cfRule>
    <cfRule type="cellIs" priority="19" operator="equal" aboveAverage="0" equalAverage="0" bottom="0" percent="0" rank="0" text="" dxfId="6">
      <formula>"Moderate"</formula>
    </cfRule>
    <cfRule type="cellIs" priority="20" operator="equal" aboveAverage="0" equalAverage="0" bottom="0" percent="0" rank="0" text="" dxfId="2">
      <formula>"Heavy"</formula>
    </cfRule>
  </conditionalFormatting>
  <conditionalFormatting sqref="L5:L80">
    <cfRule type="cellIs" priority="21" operator="equal" aboveAverage="0" equalAverage="0" bottom="0" percent="0" rank="0" text="" dxfId="8">
      <formula>"Not started"</formula>
    </cfRule>
    <cfRule type="cellIs" priority="22" operator="equal" aboveAverage="0" equalAverage="0" bottom="0" percent="0" rank="0" text="" dxfId="6">
      <formula>"In progress"</formula>
    </cfRule>
    <cfRule type="cellIs" priority="23" operator="equal" aboveAverage="0" equalAverage="0" bottom="0" percent="0" rank="0" text="" dxfId="5">
      <formula>"Done"</formula>
    </cfRule>
    <cfRule type="cellIs" priority="24" operator="equal" aboveAverage="0" equalAverage="0" bottom="0" percent="0" rank="0" text="" dxfId="1">
      <formula>"Won't fix"</formula>
    </cfRule>
  </conditionalFormatting>
  <conditionalFormatting sqref="I5:I80">
    <cfRule type="cellIs" priority="25" operator="greaterThanOrEqual" aboveAverage="0" equalAverage="0" bottom="0" percent="0" rank="0" text="" dxfId="10">
      <formula>15</formula>
    </cfRule>
    <cfRule type="cellIs" priority="26" operator="between" aboveAverage="0" equalAverage="0" bottom="0" percent="0" rank="0" text="" dxfId="4">
      <formula>8</formula>
      <formula>14</formula>
    </cfRule>
    <cfRule type="cellIs" priority="27" operator="between" aboveAverage="0" equalAverage="0" bottom="0" percent="0" rank="0" text="" dxfId="6">
      <formula>4</formula>
      <formula>7</formula>
    </cfRule>
    <cfRule type="cellIs" priority="28" operator="between" aboveAverage="0" equalAverage="0" bottom="0" percent="0" rank="0" text="" dxfId="8">
      <formula>0.5</formula>
      <formula>3.9</formula>
    </cfRule>
  </conditionalFormatting>
  <dataValidations count="6">
    <dataValidation allowBlank="true" errorStyle="stop" operator="between" showDropDown="false" showErrorMessage="false" showInputMessage="false" sqref="B5:B80" type="list">
      <formula1>"Technical,Content,Authority,Local,GEO"</formula1>
      <formula2>0</formula2>
    </dataValidation>
    <dataValidation allowBlank="true" errorStyle="stop" operator="between" showDropDown="false" showErrorMessage="false" showInputMessage="false" sqref="E5:E80" type="list">
      <formula1>"Pass,Partial,Fail,N/A,Not checked"</formula1>
      <formula2>0</formula2>
    </dataValidation>
    <dataValidation allowBlank="true" errorStyle="stop" operator="between" showDropDown="false" showErrorMessage="false" showInputMessage="false" sqref="G5:G80" type="list">
      <formula1>"Critical,High,Medium,Low"</formula1>
      <formula2>0</formula2>
    </dataValidation>
    <dataValidation allowBlank="true" errorStyle="stop" operator="between" showDropDown="false" showErrorMessage="false" showInputMessage="false" sqref="H5:H80" type="list">
      <formula1>"Quick win,Moderate,Heavy"</formula1>
      <formula2>0</formula2>
    </dataValidation>
    <dataValidation allowBlank="true" errorStyle="stop" operator="between" showDropDown="false" showErrorMessage="false" showInputMessage="false" sqref="K5:K80" type="list">
      <formula1>"Agency,Client,Developer,Writer,SME"</formula1>
      <formula2>0</formula2>
    </dataValidation>
    <dataValidation allowBlank="true" errorStyle="stop" operator="between" showDropDown="false" showErrorMessage="false" showInputMessage="false" sqref="L5:L80" type="list">
      <formula1>"Not started,In progress,Done,Won't fix"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B0000"/>
    <pageSetUpPr fitToPage="false"/>
  </sheetPr>
  <dimension ref="A1:D1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22"/>
    <col collapsed="false" customWidth="true" hidden="false" outlineLevel="0" max="3" min="3" style="0" width="104"/>
    <col collapsed="false" customWidth="true" hidden="false" outlineLevel="0" max="4" min="4" style="0" width="14"/>
  </cols>
  <sheetData>
    <row r="1" customFormat="false" ht="33.75" hidden="false" customHeight="true" outlineLevel="0" collapsed="false">
      <c r="A1" s="1" t="s">
        <v>0</v>
      </c>
      <c r="B1" s="1"/>
      <c r="C1" s="1"/>
      <c r="D1" s="1"/>
    </row>
    <row r="2" customFormat="false" ht="19.5" hidden="false" customHeight="true" outlineLevel="0" collapsed="false">
      <c r="A2" s="2" t="s">
        <v>182</v>
      </c>
      <c r="B2" s="2"/>
      <c r="C2" s="2"/>
      <c r="D2" s="2"/>
    </row>
    <row r="3" customFormat="false" ht="15" hidden="false" customHeight="false" outlineLevel="0" collapsed="false">
      <c r="A3" s="16"/>
      <c r="B3" s="16"/>
      <c r="C3" s="16"/>
      <c r="D3" s="16"/>
    </row>
    <row r="4" customFormat="false" ht="15" hidden="false" customHeight="false" outlineLevel="0" collapsed="false">
      <c r="A4" s="17" t="s">
        <v>183</v>
      </c>
      <c r="B4" s="16"/>
      <c r="C4" s="16"/>
      <c r="D4" s="16"/>
    </row>
    <row r="5" customFormat="false" ht="15" hidden="false" customHeight="false" outlineLevel="0" collapsed="false">
      <c r="A5" s="18" t="s">
        <v>184</v>
      </c>
      <c r="B5" s="16"/>
      <c r="C5" s="16"/>
      <c r="D5" s="16"/>
    </row>
    <row r="6" customFormat="false" ht="15" hidden="false" customHeight="false" outlineLevel="0" collapsed="false">
      <c r="A6" s="18" t="s">
        <v>185</v>
      </c>
      <c r="B6" s="16"/>
      <c r="C6" s="16"/>
      <c r="D6" s="16"/>
    </row>
    <row r="7" customFormat="false" ht="15" hidden="false" customHeight="false" outlineLevel="0" collapsed="false">
      <c r="A7" s="18" t="s">
        <v>186</v>
      </c>
      <c r="B7" s="16"/>
      <c r="C7" s="16"/>
      <c r="D7" s="16"/>
    </row>
    <row r="8" customFormat="false" ht="15" hidden="false" customHeight="false" outlineLevel="0" collapsed="false">
      <c r="A8" s="18" t="s">
        <v>187</v>
      </c>
      <c r="B8" s="16"/>
      <c r="C8" s="16"/>
      <c r="D8" s="16"/>
    </row>
    <row r="9" customFormat="false" ht="15" hidden="false" customHeight="false" outlineLevel="0" collapsed="false">
      <c r="A9" s="18" t="s">
        <v>188</v>
      </c>
      <c r="B9" s="16"/>
      <c r="C9" s="16"/>
      <c r="D9" s="16"/>
    </row>
    <row r="10" customFormat="false" ht="15" hidden="false" customHeight="false" outlineLevel="0" collapsed="false">
      <c r="A10" s="18" t="s">
        <v>189</v>
      </c>
      <c r="B10" s="16"/>
      <c r="C10" s="16"/>
      <c r="D10" s="16"/>
    </row>
    <row r="11" customFormat="false" ht="15" hidden="false" customHeight="false" outlineLevel="0" collapsed="false">
      <c r="A11" s="16"/>
      <c r="B11" s="16"/>
      <c r="C11" s="16"/>
      <c r="D11" s="16"/>
    </row>
    <row r="12" customFormat="false" ht="15" hidden="false" customHeight="false" outlineLevel="0" collapsed="false">
      <c r="A12" s="19" t="s">
        <v>190</v>
      </c>
      <c r="B12" s="20"/>
      <c r="C12" s="21" t="s">
        <v>191</v>
      </c>
      <c r="D12" s="16"/>
    </row>
    <row r="13" customFormat="false" ht="15" hidden="false" customHeight="false" outlineLevel="0" collapsed="false">
      <c r="A13" s="19" t="s">
        <v>192</v>
      </c>
      <c r="B13" s="20"/>
      <c r="C13" s="16"/>
      <c r="D13" s="16"/>
    </row>
    <row r="14" customFormat="false" ht="15" hidden="false" customHeight="false" outlineLevel="0" collapsed="false">
      <c r="A14" s="19" t="s">
        <v>193</v>
      </c>
      <c r="B14" s="20"/>
      <c r="C14" s="16"/>
      <c r="D14" s="16"/>
    </row>
    <row r="15" customFormat="false" ht="15" hidden="false" customHeight="false" outlineLevel="0" collapsed="false">
      <c r="A15" s="19" t="s">
        <v>194</v>
      </c>
      <c r="B15" s="22" t="n">
        <v>46220</v>
      </c>
      <c r="C15" s="16"/>
      <c r="D15" s="16"/>
    </row>
    <row r="16" customFormat="false" ht="15" hidden="false" customHeight="false" outlineLevel="0" collapsed="false">
      <c r="A16" s="19" t="s">
        <v>195</v>
      </c>
      <c r="B16" s="20"/>
      <c r="C16" s="16"/>
      <c r="D16" s="16"/>
    </row>
    <row r="17" customFormat="false" ht="15" hidden="false" customHeight="false" outlineLevel="0" collapsed="false">
      <c r="A17" s="16"/>
      <c r="B17" s="16"/>
      <c r="C17" s="16"/>
      <c r="D17" s="16"/>
    </row>
    <row r="18" customFormat="false" ht="15" hidden="false" customHeight="false" outlineLevel="0" collapsed="false">
      <c r="A18" s="17" t="s">
        <v>196</v>
      </c>
      <c r="B18" s="16"/>
      <c r="C18" s="16"/>
      <c r="D18" s="16"/>
    </row>
    <row r="19" customFormat="false" ht="15" hidden="false" customHeight="false" outlineLevel="0" collapsed="false">
      <c r="A19" s="23" t="s">
        <v>197</v>
      </c>
      <c r="B19" s="16"/>
      <c r="C19" s="16"/>
      <c r="D19" s="16"/>
    </row>
    <row r="20" customFormat="false" ht="15" hidden="false" customHeight="false" outlineLevel="0" collapsed="false">
      <c r="A20" s="23" t="s">
        <v>198</v>
      </c>
      <c r="B20" s="16"/>
      <c r="C20" s="16"/>
      <c r="D20" s="16"/>
    </row>
    <row r="21" customFormat="false" ht="15" hidden="false" customHeight="false" outlineLevel="0" collapsed="false">
      <c r="A21" s="23" t="s">
        <v>199</v>
      </c>
      <c r="B21" s="16"/>
      <c r="C21" s="16"/>
      <c r="D21" s="16"/>
    </row>
    <row r="22" customFormat="false" ht="15" hidden="false" customHeight="false" outlineLevel="0" collapsed="false">
      <c r="A22" s="23" t="s">
        <v>200</v>
      </c>
      <c r="B22" s="16"/>
      <c r="C22" s="16"/>
      <c r="D22" s="16"/>
    </row>
    <row r="23" customFormat="false" ht="15" hidden="false" customHeight="false" outlineLevel="0" collapsed="false">
      <c r="A23" s="23" t="s">
        <v>201</v>
      </c>
      <c r="B23" s="16"/>
      <c r="C23" s="16"/>
      <c r="D23" s="16"/>
    </row>
    <row r="24" customFormat="false" ht="15" hidden="false" customHeight="false" outlineLevel="0" collapsed="false">
      <c r="A24" s="16"/>
      <c r="B24" s="16"/>
      <c r="C24" s="16"/>
      <c r="D24" s="16"/>
    </row>
    <row r="25" customFormat="false" ht="15" hidden="false" customHeight="false" outlineLevel="0" collapsed="false">
      <c r="A25" s="17" t="s">
        <v>202</v>
      </c>
      <c r="B25" s="16"/>
      <c r="C25" s="16"/>
      <c r="D25" s="16"/>
    </row>
    <row r="26" customFormat="false" ht="15" hidden="false" customHeight="false" outlineLevel="0" collapsed="false">
      <c r="A26" s="24" t="s">
        <v>203</v>
      </c>
      <c r="B26" s="24" t="s">
        <v>204</v>
      </c>
      <c r="C26" s="24" t="s">
        <v>205</v>
      </c>
      <c r="D26" s="16"/>
    </row>
    <row r="27" customFormat="false" ht="43.5" hidden="false" customHeight="true" outlineLevel="0" collapsed="false">
      <c r="A27" s="25" t="s">
        <v>206</v>
      </c>
      <c r="B27" s="7" t="s">
        <v>207</v>
      </c>
      <c r="C27" s="7" t="s">
        <v>208</v>
      </c>
      <c r="D27" s="16"/>
    </row>
    <row r="28" customFormat="false" ht="43.5" hidden="false" customHeight="true" outlineLevel="0" collapsed="false">
      <c r="A28" s="26" t="s">
        <v>209</v>
      </c>
      <c r="B28" s="12" t="s">
        <v>210</v>
      </c>
      <c r="C28" s="12" t="s">
        <v>211</v>
      </c>
      <c r="D28" s="16"/>
    </row>
    <row r="29" customFormat="false" ht="43.5" hidden="false" customHeight="true" outlineLevel="0" collapsed="false">
      <c r="A29" s="25" t="s">
        <v>212</v>
      </c>
      <c r="B29" s="7" t="s">
        <v>213</v>
      </c>
      <c r="C29" s="7" t="s">
        <v>214</v>
      </c>
      <c r="D29" s="16"/>
    </row>
    <row r="30" customFormat="false" ht="43.5" hidden="false" customHeight="true" outlineLevel="0" collapsed="false">
      <c r="A30" s="26" t="s">
        <v>215</v>
      </c>
      <c r="B30" s="12" t="s">
        <v>216</v>
      </c>
      <c r="C30" s="12" t="s">
        <v>217</v>
      </c>
      <c r="D30" s="16"/>
    </row>
    <row r="31" customFormat="false" ht="43.5" hidden="false" customHeight="true" outlineLevel="0" collapsed="false">
      <c r="A31" s="25" t="s">
        <v>218</v>
      </c>
      <c r="B31" s="7" t="s">
        <v>219</v>
      </c>
      <c r="C31" s="7" t="s">
        <v>220</v>
      </c>
      <c r="D31" s="16"/>
    </row>
    <row r="32" customFormat="false" ht="43.5" hidden="false" customHeight="true" outlineLevel="0" collapsed="false">
      <c r="A32" s="26" t="s">
        <v>221</v>
      </c>
      <c r="B32" s="12" t="s">
        <v>222</v>
      </c>
      <c r="C32" s="12" t="s">
        <v>223</v>
      </c>
      <c r="D32" s="16"/>
    </row>
    <row r="33" customFormat="false" ht="43.5" hidden="false" customHeight="true" outlineLevel="0" collapsed="false">
      <c r="A33" s="25" t="s">
        <v>224</v>
      </c>
      <c r="B33" s="7" t="s">
        <v>225</v>
      </c>
      <c r="C33" s="7" t="s">
        <v>226</v>
      </c>
      <c r="D33" s="16"/>
    </row>
    <row r="34" customFormat="false" ht="43.5" hidden="false" customHeight="true" outlineLevel="0" collapsed="false">
      <c r="A34" s="26" t="s">
        <v>227</v>
      </c>
      <c r="B34" s="12" t="s">
        <v>228</v>
      </c>
      <c r="C34" s="12" t="s">
        <v>229</v>
      </c>
      <c r="D34" s="16"/>
    </row>
    <row r="35" customFormat="false" ht="15" hidden="false" customHeight="false" outlineLevel="0" collapsed="false">
      <c r="A35" s="16"/>
      <c r="B35" s="16"/>
      <c r="C35" s="16"/>
      <c r="D35" s="16"/>
    </row>
    <row r="36" customFormat="false" ht="15" hidden="false" customHeight="false" outlineLevel="0" collapsed="false">
      <c r="A36" s="16"/>
      <c r="B36" s="16"/>
      <c r="C36" s="16"/>
      <c r="D36" s="16"/>
    </row>
    <row r="37" customFormat="false" ht="15" hidden="false" customHeight="false" outlineLevel="0" collapsed="false">
      <c r="A37" s="17" t="s">
        <v>230</v>
      </c>
      <c r="B37" s="16"/>
      <c r="C37" s="16"/>
      <c r="D37" s="16"/>
    </row>
    <row r="38" customFormat="false" ht="15" hidden="false" customHeight="false" outlineLevel="0" collapsed="false">
      <c r="A38" s="19" t="s">
        <v>231</v>
      </c>
      <c r="B38" s="16"/>
      <c r="C38" s="21" t="s">
        <v>232</v>
      </c>
      <c r="D38" s="16"/>
    </row>
    <row r="39" customFormat="false" ht="15" hidden="false" customHeight="false" outlineLevel="0" collapsed="false">
      <c r="A39" s="27" t="s">
        <v>23</v>
      </c>
      <c r="B39" s="16"/>
      <c r="C39" s="16"/>
      <c r="D39" s="16"/>
    </row>
    <row r="40" customFormat="false" ht="15" hidden="false" customHeight="false" outlineLevel="0" collapsed="false">
      <c r="A40" s="28" t="s">
        <v>70</v>
      </c>
      <c r="B40" s="16"/>
      <c r="C40" s="16"/>
      <c r="D40" s="16"/>
    </row>
    <row r="41" customFormat="false" ht="15" hidden="false" customHeight="false" outlineLevel="0" collapsed="false">
      <c r="A41" s="29" t="s">
        <v>105</v>
      </c>
      <c r="B41" s="16"/>
      <c r="C41" s="16"/>
      <c r="D41" s="16"/>
    </row>
    <row r="42" customFormat="false" ht="15" hidden="false" customHeight="false" outlineLevel="0" collapsed="false">
      <c r="A42" s="30" t="s">
        <v>124</v>
      </c>
      <c r="B42" s="16"/>
      <c r="C42" s="16"/>
      <c r="D42" s="16"/>
    </row>
    <row r="43" customFormat="false" ht="15" hidden="false" customHeight="false" outlineLevel="0" collapsed="false">
      <c r="A43" s="31" t="s">
        <v>140</v>
      </c>
      <c r="B43" s="16"/>
      <c r="C43" s="16"/>
      <c r="D43" s="16"/>
    </row>
    <row r="44" customFormat="false" ht="15" hidden="false" customHeight="false" outlineLevel="0" collapsed="false">
      <c r="A44" s="16"/>
      <c r="B44" s="16"/>
      <c r="C44" s="16"/>
      <c r="D44" s="16"/>
    </row>
    <row r="45" customFormat="false" ht="15" hidden="false" customHeight="false" outlineLevel="0" collapsed="false">
      <c r="A45" s="19" t="s">
        <v>209</v>
      </c>
      <c r="B45" s="16"/>
      <c r="C45" s="21" t="s">
        <v>233</v>
      </c>
      <c r="D45" s="16"/>
    </row>
    <row r="46" customFormat="false" ht="15" hidden="false" customHeight="false" outlineLevel="0" collapsed="false">
      <c r="A46" s="32" t="s">
        <v>234</v>
      </c>
      <c r="B46" s="16"/>
      <c r="C46" s="16"/>
      <c r="D46" s="16"/>
    </row>
    <row r="47" customFormat="false" ht="15" hidden="false" customHeight="false" outlineLevel="0" collapsed="false">
      <c r="A47" s="33" t="s">
        <v>235</v>
      </c>
      <c r="B47" s="16"/>
      <c r="C47" s="16"/>
      <c r="D47" s="16"/>
    </row>
    <row r="48" customFormat="false" ht="15" hidden="false" customHeight="false" outlineLevel="0" collapsed="false">
      <c r="A48" s="24" t="s">
        <v>236</v>
      </c>
      <c r="B48" s="16"/>
      <c r="C48" s="16"/>
      <c r="D48" s="16"/>
    </row>
    <row r="49" customFormat="false" ht="15" hidden="false" customHeight="false" outlineLevel="0" collapsed="false">
      <c r="A49" s="34" t="s">
        <v>237</v>
      </c>
      <c r="B49" s="16"/>
      <c r="C49" s="16"/>
      <c r="D49" s="16"/>
    </row>
    <row r="50" customFormat="false" ht="15" hidden="false" customHeight="false" outlineLevel="0" collapsed="false">
      <c r="A50" s="34" t="s">
        <v>26</v>
      </c>
      <c r="B50" s="16"/>
      <c r="C50" s="16"/>
      <c r="D50" s="16"/>
    </row>
    <row r="51" customFormat="false" ht="15" hidden="false" customHeight="false" outlineLevel="0" collapsed="false">
      <c r="A51" s="16"/>
      <c r="B51" s="16"/>
      <c r="C51" s="16"/>
      <c r="D51" s="16"/>
    </row>
    <row r="52" customFormat="false" ht="15" hidden="false" customHeight="false" outlineLevel="0" collapsed="false">
      <c r="A52" s="19" t="s">
        <v>215</v>
      </c>
      <c r="B52" s="16"/>
      <c r="C52" s="21" t="s">
        <v>238</v>
      </c>
      <c r="D52" s="16"/>
    </row>
    <row r="53" customFormat="false" ht="15" hidden="false" customHeight="false" outlineLevel="0" collapsed="false">
      <c r="A53" s="24" t="s">
        <v>27</v>
      </c>
      <c r="B53" s="16"/>
      <c r="C53" s="16"/>
      <c r="D53" s="16"/>
    </row>
    <row r="54" customFormat="false" ht="15" hidden="false" customHeight="false" outlineLevel="0" collapsed="false">
      <c r="A54" s="31" t="s">
        <v>37</v>
      </c>
      <c r="B54" s="16"/>
      <c r="C54" s="16"/>
      <c r="D54" s="16"/>
    </row>
    <row r="55" customFormat="false" ht="15" hidden="false" customHeight="false" outlineLevel="0" collapsed="false">
      <c r="A55" s="33" t="s">
        <v>53</v>
      </c>
      <c r="B55" s="16"/>
      <c r="C55" s="16"/>
      <c r="D55" s="16"/>
    </row>
    <row r="56" customFormat="false" ht="15" hidden="false" customHeight="false" outlineLevel="0" collapsed="false">
      <c r="A56" s="34" t="s">
        <v>97</v>
      </c>
      <c r="B56" s="16"/>
      <c r="C56" s="16"/>
      <c r="D56" s="16"/>
    </row>
    <row r="57" customFormat="false" ht="15" hidden="false" customHeight="false" outlineLevel="0" collapsed="false">
      <c r="A57" s="16"/>
      <c r="B57" s="16"/>
      <c r="C57" s="16"/>
      <c r="D57" s="16"/>
    </row>
    <row r="58" customFormat="false" ht="15" hidden="false" customHeight="false" outlineLevel="0" collapsed="false">
      <c r="A58" s="19" t="s">
        <v>218</v>
      </c>
      <c r="B58" s="16"/>
      <c r="C58" s="21" t="s">
        <v>239</v>
      </c>
      <c r="D58" s="16"/>
    </row>
    <row r="59" customFormat="false" ht="15" hidden="false" customHeight="false" outlineLevel="0" collapsed="false">
      <c r="A59" s="32" t="s">
        <v>240</v>
      </c>
      <c r="B59" s="16"/>
      <c r="C59" s="16"/>
      <c r="D59" s="16"/>
    </row>
    <row r="60" customFormat="false" ht="15" hidden="false" customHeight="false" outlineLevel="0" collapsed="false">
      <c r="A60" s="33" t="s">
        <v>241</v>
      </c>
      <c r="B60" s="16"/>
      <c r="C60" s="16"/>
      <c r="D60" s="16"/>
    </row>
    <row r="61" customFormat="false" ht="15" hidden="false" customHeight="false" outlineLevel="0" collapsed="false">
      <c r="A61" s="29" t="s">
        <v>242</v>
      </c>
      <c r="B61" s="16"/>
      <c r="C61" s="16"/>
      <c r="D61" s="16"/>
    </row>
    <row r="62" customFormat="false" ht="15" hidden="false" customHeight="false" outlineLevel="0" collapsed="false">
      <c r="A62" s="16"/>
      <c r="B62" s="16"/>
      <c r="C62" s="16"/>
      <c r="D62" s="16"/>
    </row>
    <row r="63" customFormat="false" ht="15" hidden="false" customHeight="false" outlineLevel="0" collapsed="false">
      <c r="A63" s="19" t="s">
        <v>221</v>
      </c>
      <c r="B63" s="16"/>
      <c r="C63" s="21" t="s">
        <v>243</v>
      </c>
      <c r="D63" s="16"/>
    </row>
    <row r="64" customFormat="false" ht="15" hidden="false" customHeight="false" outlineLevel="0" collapsed="false">
      <c r="A64" s="24" t="s">
        <v>244</v>
      </c>
      <c r="B64" s="16"/>
      <c r="C64" s="16"/>
      <c r="D64" s="16"/>
    </row>
    <row r="65" customFormat="false" ht="15" hidden="false" customHeight="false" outlineLevel="0" collapsed="false">
      <c r="A65" s="31" t="s">
        <v>245</v>
      </c>
      <c r="B65" s="16"/>
      <c r="C65" s="16"/>
      <c r="D65" s="16"/>
    </row>
    <row r="66" customFormat="false" ht="15" hidden="false" customHeight="false" outlineLevel="0" collapsed="false">
      <c r="A66" s="33" t="s">
        <v>246</v>
      </c>
      <c r="B66" s="16"/>
      <c r="C66" s="16"/>
      <c r="D66" s="16"/>
    </row>
    <row r="67" customFormat="false" ht="15" hidden="false" customHeight="false" outlineLevel="0" collapsed="false">
      <c r="A67" s="34" t="s">
        <v>247</v>
      </c>
      <c r="B67" s="16"/>
      <c r="C67" s="16"/>
      <c r="D67" s="16"/>
    </row>
    <row r="68" customFormat="false" ht="15" hidden="false" customHeight="false" outlineLevel="0" collapsed="false">
      <c r="A68" s="16"/>
      <c r="B68" s="16"/>
      <c r="C68" s="16"/>
      <c r="D68" s="16"/>
    </row>
    <row r="69" customFormat="false" ht="15" hidden="false" customHeight="false" outlineLevel="0" collapsed="false">
      <c r="A69" s="19" t="s">
        <v>248</v>
      </c>
      <c r="B69" s="16"/>
      <c r="C69" s="21" t="s">
        <v>249</v>
      </c>
      <c r="D69" s="16"/>
    </row>
    <row r="70" customFormat="false" ht="15" hidden="false" customHeight="false" outlineLevel="0" collapsed="false">
      <c r="A70" s="34" t="s">
        <v>250</v>
      </c>
      <c r="B70" s="16"/>
      <c r="C70" s="16"/>
      <c r="D70" s="16"/>
    </row>
    <row r="71" customFormat="false" ht="15" hidden="false" customHeight="false" outlineLevel="0" collapsed="false">
      <c r="A71" s="33" t="s">
        <v>251</v>
      </c>
      <c r="B71" s="16"/>
      <c r="C71" s="16"/>
      <c r="D71" s="16"/>
    </row>
    <row r="72" customFormat="false" ht="15" hidden="false" customHeight="false" outlineLevel="0" collapsed="false">
      <c r="A72" s="32" t="s">
        <v>252</v>
      </c>
      <c r="B72" s="16"/>
      <c r="C72" s="16"/>
      <c r="D72" s="16"/>
    </row>
    <row r="73" customFormat="false" ht="15" hidden="false" customHeight="false" outlineLevel="0" collapsed="false">
      <c r="A73" s="28" t="s">
        <v>253</v>
      </c>
      <c r="B73" s="16"/>
      <c r="C73" s="16"/>
      <c r="D73" s="16"/>
    </row>
    <row r="74" customFormat="false" ht="15" hidden="false" customHeight="false" outlineLevel="0" collapsed="false">
      <c r="A74" s="16"/>
      <c r="B74" s="16"/>
      <c r="C74" s="16"/>
      <c r="D74" s="16"/>
    </row>
    <row r="75" customFormat="false" ht="15" hidden="false" customHeight="false" outlineLevel="0" collapsed="false">
      <c r="A75" s="17" t="s">
        <v>254</v>
      </c>
      <c r="B75" s="16"/>
      <c r="C75" s="16"/>
      <c r="D75" s="16"/>
    </row>
    <row r="76" customFormat="false" ht="15" hidden="false" customHeight="false" outlineLevel="0" collapsed="false">
      <c r="A76" s="24" t="s">
        <v>255</v>
      </c>
      <c r="B76" s="35"/>
      <c r="C76" s="16"/>
      <c r="D76" s="16"/>
    </row>
    <row r="77" customFormat="false" ht="15" hidden="false" customHeight="false" outlineLevel="0" collapsed="false">
      <c r="A77" s="36" t="s">
        <v>256</v>
      </c>
      <c r="B77" s="37" t="str">
        <f aca="false">IF(SUM(Audit!$O$5:$O$80)=0,"nothing scored yet",SUM(Audit!$P$5:$P$80)/SUM(Audit!$O$5:$O$80))</f>
        <v>nothing scored yet</v>
      </c>
      <c r="C77" s="21" t="s">
        <v>257</v>
      </c>
      <c r="D77" s="16"/>
    </row>
    <row r="78" customFormat="false" ht="15" hidden="false" customHeight="false" outlineLevel="0" collapsed="false">
      <c r="A78" s="38" t="s">
        <v>258</v>
      </c>
      <c r="B78" s="39" t="n">
        <f aca="false">COUNTA(Audit!$C$5:$C$80)</f>
        <v>50</v>
      </c>
      <c r="C78" s="16"/>
      <c r="D78" s="16"/>
    </row>
    <row r="79" customFormat="false" ht="15" hidden="false" customHeight="false" outlineLevel="0" collapsed="false">
      <c r="A79" s="36" t="s">
        <v>259</v>
      </c>
      <c r="B79" s="40" t="n">
        <f aca="false">COUNTA(Audit!$C$5:$C$80)-COUNTIF(Audit!$E$5:$E$80,"Not checked")-COUNTIF(Audit!$E$5:$E$80,"N/A")</f>
        <v>0</v>
      </c>
      <c r="C79" s="16"/>
      <c r="D79" s="16"/>
    </row>
    <row r="80" customFormat="false" ht="15" hidden="false" customHeight="false" outlineLevel="0" collapsed="false">
      <c r="A80" s="38" t="s">
        <v>260</v>
      </c>
      <c r="B80" s="39" t="n">
        <f aca="false">COUNTIF(Audit!$E$5:$E$80,"Not checked")</f>
        <v>50</v>
      </c>
      <c r="C80" s="21" t="s">
        <v>261</v>
      </c>
      <c r="D80" s="16"/>
    </row>
    <row r="81" customFormat="false" ht="15" hidden="false" customHeight="false" outlineLevel="0" collapsed="false">
      <c r="A81" s="36" t="s">
        <v>262</v>
      </c>
      <c r="B81" s="40" t="n">
        <f aca="false">COUNTIF(Audit!$E$5:$E$80,"Pass")</f>
        <v>0</v>
      </c>
      <c r="C81" s="16"/>
      <c r="D81" s="16"/>
    </row>
    <row r="82" customFormat="false" ht="15" hidden="false" customHeight="false" outlineLevel="0" collapsed="false">
      <c r="A82" s="38" t="s">
        <v>235</v>
      </c>
      <c r="B82" s="39" t="n">
        <f aca="false">COUNTIF(Audit!$E$5:$E$80,"Partial")</f>
        <v>0</v>
      </c>
      <c r="C82" s="16"/>
      <c r="D82" s="16"/>
    </row>
    <row r="83" customFormat="false" ht="15" hidden="false" customHeight="false" outlineLevel="0" collapsed="false">
      <c r="A83" s="36" t="s">
        <v>263</v>
      </c>
      <c r="B83" s="40" t="n">
        <f aca="false">COUNTIF(Audit!$E$5:$E$80,"Fail")</f>
        <v>0</v>
      </c>
      <c r="C83" s="16"/>
      <c r="D83" s="16"/>
    </row>
    <row r="84" customFormat="false" ht="15" hidden="false" customHeight="false" outlineLevel="0" collapsed="false">
      <c r="A84" s="16"/>
      <c r="B84" s="16"/>
      <c r="C84" s="16"/>
      <c r="D84" s="16"/>
    </row>
    <row r="85" customFormat="false" ht="15" hidden="false" customHeight="false" outlineLevel="0" collapsed="false">
      <c r="A85" s="24" t="s">
        <v>264</v>
      </c>
      <c r="B85" s="35"/>
      <c r="C85" s="21" t="s">
        <v>265</v>
      </c>
      <c r="D85" s="16"/>
    </row>
    <row r="86" customFormat="false" ht="15" hidden="false" customHeight="false" outlineLevel="0" collapsed="false">
      <c r="A86" s="38" t="s">
        <v>266</v>
      </c>
      <c r="B86" s="39" t="n">
        <f aca="false">COUNTIFS(Audit!$E$5:$E$80,"Fail",Audit!$G$5:$G$80,"Critical")</f>
        <v>0</v>
      </c>
      <c r="C86" s="21" t="s">
        <v>267</v>
      </c>
      <c r="D86" s="16"/>
    </row>
    <row r="87" customFormat="false" ht="15" hidden="false" customHeight="false" outlineLevel="0" collapsed="false">
      <c r="A87" s="36" t="s">
        <v>268</v>
      </c>
      <c r="B87" s="40" t="n">
        <f aca="false">COUNTIFS(Audit!$E$5:$E$80,"Fail",Audit!$G$5:$G$80,"High")</f>
        <v>0</v>
      </c>
      <c r="C87" s="16"/>
      <c r="D87" s="16"/>
    </row>
    <row r="88" customFormat="false" ht="15" hidden="false" customHeight="false" outlineLevel="0" collapsed="false">
      <c r="A88" s="38" t="s">
        <v>269</v>
      </c>
      <c r="B88" s="39" t="n">
        <f aca="false">COUNTIFS(Audit!$E$5:$E$80,"Fail",Audit!$H$5:$H$80,"Quick win")</f>
        <v>0</v>
      </c>
      <c r="C88" s="21" t="s">
        <v>270</v>
      </c>
      <c r="D88" s="16"/>
    </row>
    <row r="89" customFormat="false" ht="15" hidden="false" customHeight="false" outlineLevel="0" collapsed="false">
      <c r="A89" s="36" t="s">
        <v>271</v>
      </c>
      <c r="B89" s="40" t="n">
        <f aca="false">COUNTIF(Audit!$I$5:$I$80,"&gt;=15")</f>
        <v>0</v>
      </c>
      <c r="C89" s="16"/>
      <c r="D89" s="16"/>
    </row>
    <row r="90" customFormat="false" ht="15" hidden="false" customHeight="false" outlineLevel="0" collapsed="false">
      <c r="A90" s="38" t="s">
        <v>272</v>
      </c>
      <c r="B90" s="39" t="n">
        <f aca="false">IFERROR(SUM(Audit!$I$5:$I$80),0)</f>
        <v>0</v>
      </c>
      <c r="C90" s="21" t="s">
        <v>273</v>
      </c>
      <c r="D90" s="16"/>
    </row>
    <row r="91" customFormat="false" ht="15" hidden="false" customHeight="false" outlineLevel="0" collapsed="false">
      <c r="A91" s="36" t="s">
        <v>274</v>
      </c>
      <c r="B91" s="40" t="n">
        <f aca="false">COUNTIF(Audit!$L$5:$L$80,"Done")</f>
        <v>0</v>
      </c>
      <c r="C91" s="16"/>
      <c r="D91" s="16"/>
    </row>
    <row r="92" customFormat="false" ht="15" hidden="false" customHeight="false" outlineLevel="0" collapsed="false">
      <c r="A92" s="16"/>
      <c r="B92" s="16"/>
      <c r="C92" s="16"/>
      <c r="D92" s="16"/>
    </row>
    <row r="93" customFormat="false" ht="15" hidden="false" customHeight="false" outlineLevel="0" collapsed="false">
      <c r="A93" s="24" t="s">
        <v>275</v>
      </c>
      <c r="B93" s="35"/>
      <c r="C93" s="21" t="s">
        <v>276</v>
      </c>
      <c r="D93" s="16"/>
    </row>
    <row r="94" customFormat="false" ht="15" hidden="false" customHeight="false" outlineLevel="0" collapsed="false">
      <c r="A94" s="24" t="s">
        <v>7</v>
      </c>
      <c r="B94" s="41" t="s">
        <v>277</v>
      </c>
      <c r="C94" s="41" t="s">
        <v>263</v>
      </c>
      <c r="D94" s="41" t="s">
        <v>26</v>
      </c>
    </row>
    <row r="95" customFormat="false" ht="15" hidden="false" customHeight="false" outlineLevel="0" collapsed="false">
      <c r="A95" s="36" t="s">
        <v>23</v>
      </c>
      <c r="B95" s="42" t="str">
        <f aca="false">IF(SUMIF(Audit!$B$5:$B$80,$A95,Audit!$O$5:$O$80)=0,"n/a",SUMIF(Audit!$B$5:$B$80,$A95,Audit!$P$5:$P$80)/SUMIF(Audit!$B$5:$B$80,$A95,Audit!$O$5:$O$80))</f>
        <v>n/a</v>
      </c>
      <c r="C95" s="6" t="n">
        <f aca="false">COUNTIFS(Audit!$B$5:$B$80,$A95,Audit!$E$5:$E$80,"Fail")</f>
        <v>0</v>
      </c>
      <c r="D95" s="6" t="n">
        <f aca="false">COUNTIFS(Audit!$B$5:$B$80,$A95,Audit!$E$5:$E$80,"Not checked")</f>
        <v>14</v>
      </c>
    </row>
    <row r="96" customFormat="false" ht="15" hidden="false" customHeight="false" outlineLevel="0" collapsed="false">
      <c r="A96" s="38" t="s">
        <v>70</v>
      </c>
      <c r="B96" s="43" t="str">
        <f aca="false">IF(SUMIF(Audit!$B$5:$B$80,$A96,Audit!$O$5:$O$80)=0,"n/a",SUMIF(Audit!$B$5:$B$80,$A96,Audit!$P$5:$P$80)/SUMIF(Audit!$B$5:$B$80,$A96,Audit!$O$5:$O$80))</f>
        <v>n/a</v>
      </c>
      <c r="C96" s="11" t="n">
        <f aca="false">COUNTIFS(Audit!$B$5:$B$80,$A96,Audit!$E$5:$E$80,"Fail")</f>
        <v>0</v>
      </c>
      <c r="D96" s="11" t="n">
        <f aca="false">COUNTIFS(Audit!$B$5:$B$80,$A96,Audit!$E$5:$E$80,"Not checked")</f>
        <v>11</v>
      </c>
    </row>
    <row r="97" customFormat="false" ht="15" hidden="false" customHeight="false" outlineLevel="0" collapsed="false">
      <c r="A97" s="36" t="s">
        <v>105</v>
      </c>
      <c r="B97" s="42" t="str">
        <f aca="false">IF(SUMIF(Audit!$B$5:$B$80,$A97,Audit!$O$5:$O$80)=0,"n/a",SUMIF(Audit!$B$5:$B$80,$A97,Audit!$P$5:$P$80)/SUMIF(Audit!$B$5:$B$80,$A97,Audit!$O$5:$O$80))</f>
        <v>n/a</v>
      </c>
      <c r="C97" s="6" t="n">
        <f aca="false">COUNTIFS(Audit!$B$5:$B$80,$A97,Audit!$E$5:$E$80,"Fail")</f>
        <v>0</v>
      </c>
      <c r="D97" s="6" t="n">
        <f aca="false">COUNTIFS(Audit!$B$5:$B$80,$A97,Audit!$E$5:$E$80,"Not checked")</f>
        <v>6</v>
      </c>
    </row>
    <row r="98" customFormat="false" ht="15" hidden="false" customHeight="false" outlineLevel="0" collapsed="false">
      <c r="A98" s="38" t="s">
        <v>124</v>
      </c>
      <c r="B98" s="43" t="str">
        <f aca="false">IF(SUMIF(Audit!$B$5:$B$80,$A98,Audit!$O$5:$O$80)=0,"n/a",SUMIF(Audit!$B$5:$B$80,$A98,Audit!$P$5:$P$80)/SUMIF(Audit!$B$5:$B$80,$A98,Audit!$O$5:$O$80))</f>
        <v>n/a</v>
      </c>
      <c r="C98" s="11" t="n">
        <f aca="false">COUNTIFS(Audit!$B$5:$B$80,$A98,Audit!$E$5:$E$80,"Fail")</f>
        <v>0</v>
      </c>
      <c r="D98" s="11" t="n">
        <f aca="false">COUNTIFS(Audit!$B$5:$B$80,$A98,Audit!$E$5:$E$80,"Not checked")</f>
        <v>5</v>
      </c>
    </row>
    <row r="99" customFormat="false" ht="15" hidden="false" customHeight="false" outlineLevel="0" collapsed="false">
      <c r="A99" s="36" t="s">
        <v>140</v>
      </c>
      <c r="B99" s="42" t="str">
        <f aca="false">IF(SUMIF(Audit!$B$5:$B$80,$A99,Audit!$O$5:$O$80)=0,"n/a",SUMIF(Audit!$B$5:$B$80,$A99,Audit!$P$5:$P$80)/SUMIF(Audit!$B$5:$B$80,$A99,Audit!$O$5:$O$80))</f>
        <v>n/a</v>
      </c>
      <c r="C99" s="6" t="n">
        <f aca="false">COUNTIFS(Audit!$B$5:$B$80,$A99,Audit!$E$5:$E$80,"Fail")</f>
        <v>0</v>
      </c>
      <c r="D99" s="6" t="n">
        <f aca="false">COUNTIFS(Audit!$B$5:$B$80,$A99,Audit!$E$5:$E$80,"Not checked")</f>
        <v>14</v>
      </c>
    </row>
    <row r="100" customFormat="false" ht="15" hidden="false" customHeight="false" outlineLevel="0" collapsed="false">
      <c r="A100" s="16"/>
      <c r="B100" s="16"/>
      <c r="C100" s="16"/>
      <c r="D100" s="16"/>
    </row>
    <row r="101" customFormat="false" ht="15" hidden="false" customHeight="false" outlineLevel="0" collapsed="false">
      <c r="A101" s="16"/>
      <c r="B101" s="16"/>
      <c r="C101" s="16"/>
      <c r="D101" s="16"/>
    </row>
    <row r="102" customFormat="false" ht="15" hidden="false" customHeight="false" outlineLevel="0" collapsed="false">
      <c r="A102" s="17" t="s">
        <v>278</v>
      </c>
      <c r="B102" s="16"/>
      <c r="C102" s="16"/>
      <c r="D102" s="16"/>
    </row>
    <row r="103" customFormat="false" ht="15" hidden="false" customHeight="false" outlineLevel="0" collapsed="false">
      <c r="A103" s="21" t="s">
        <v>279</v>
      </c>
      <c r="B103" s="16"/>
      <c r="C103" s="16"/>
      <c r="D103" s="16"/>
    </row>
    <row r="104" customFormat="false" ht="15" hidden="false" customHeight="false" outlineLevel="0" collapsed="false">
      <c r="A104" s="21" t="s">
        <v>280</v>
      </c>
      <c r="B104" s="16"/>
      <c r="C104" s="16"/>
      <c r="D104" s="16"/>
    </row>
    <row r="105" customFormat="false" ht="15" hidden="false" customHeight="false" outlineLevel="0" collapsed="false">
      <c r="A105" s="21" t="s">
        <v>281</v>
      </c>
      <c r="B105" s="16"/>
      <c r="C105" s="16"/>
      <c r="D105" s="16"/>
    </row>
    <row r="106" customFormat="false" ht="15" hidden="false" customHeight="false" outlineLevel="0" collapsed="false">
      <c r="A106" s="21" t="s">
        <v>282</v>
      </c>
      <c r="B106" s="16"/>
      <c r="C106" s="16"/>
      <c r="D106" s="16"/>
    </row>
    <row r="107" customFormat="false" ht="15" hidden="false" customHeight="false" outlineLevel="0" collapsed="false">
      <c r="A107" s="21" t="s">
        <v>283</v>
      </c>
      <c r="B107" s="16"/>
      <c r="C107" s="16"/>
      <c r="D107" s="16"/>
    </row>
    <row r="108" customFormat="false" ht="15" hidden="false" customHeight="false" outlineLevel="0" collapsed="false">
      <c r="A108" s="21" t="s">
        <v>284</v>
      </c>
      <c r="B108" s="16"/>
      <c r="C108" s="16"/>
      <c r="D108" s="16"/>
    </row>
    <row r="109" customFormat="false" ht="15" hidden="false" customHeight="false" outlineLevel="0" collapsed="false">
      <c r="A109" s="21" t="s">
        <v>285</v>
      </c>
      <c r="B109" s="16"/>
      <c r="C109" s="16"/>
      <c r="D109" s="16"/>
    </row>
    <row r="110" customFormat="false" ht="15" hidden="false" customHeight="false" outlineLevel="0" collapsed="false">
      <c r="A110" s="21" t="s">
        <v>286</v>
      </c>
      <c r="B110" s="16"/>
      <c r="C110" s="16"/>
      <c r="D110" s="16"/>
    </row>
    <row r="111" customFormat="false" ht="15" hidden="false" customHeight="false" outlineLevel="0" collapsed="false">
      <c r="A111" s="16"/>
      <c r="B111" s="16"/>
      <c r="C111" s="16"/>
      <c r="D111" s="16"/>
    </row>
    <row r="112" customFormat="false" ht="15" hidden="false" customHeight="false" outlineLevel="0" collapsed="false">
      <c r="A112" s="44" t="s">
        <v>287</v>
      </c>
      <c r="B112" s="44"/>
      <c r="C112" s="44"/>
      <c r="D112" s="16"/>
    </row>
    <row r="113" customFormat="false" ht="15" hidden="false" customHeight="false" outlineLevel="0" collapsed="false">
      <c r="A113" s="16"/>
      <c r="B113" s="16"/>
      <c r="C113" s="16"/>
      <c r="D113" s="16"/>
    </row>
    <row r="114" customFormat="false" ht="15" hidden="false" customHeight="false" outlineLevel="0" collapsed="false">
      <c r="A114" s="16"/>
      <c r="B114" s="16"/>
      <c r="C114" s="16"/>
      <c r="D114" s="16"/>
    </row>
  </sheetData>
  <mergeCells count="3">
    <mergeCell ref="A1:D1"/>
    <mergeCell ref="A2:D2"/>
    <mergeCell ref="A112:C112"/>
  </mergeCells>
  <conditionalFormatting sqref="A95:A99">
    <cfRule type="cellIs" priority="2" operator="equal" aboveAverage="0" equalAverage="0" bottom="0" percent="0" rank="0" text="" dxfId="0">
      <formula>"Technical"</formula>
    </cfRule>
    <cfRule type="cellIs" priority="3" operator="equal" aboveAverage="0" equalAverage="0" bottom="0" percent="0" rank="0" text="" dxfId="1">
      <formula>"Content"</formula>
    </cfRule>
    <cfRule type="cellIs" priority="4" operator="equal" aboveAverage="0" equalAverage="0" bottom="0" percent="0" rank="0" text="" dxfId="2">
      <formula>"Authority"</formula>
    </cfRule>
    <cfRule type="cellIs" priority="5" operator="equal" aboveAverage="0" equalAverage="0" bottom="0" percent="0" rank="0" text="" dxfId="3">
      <formula>"Local"</formula>
    </cfRule>
    <cfRule type="cellIs" priority="6" operator="equal" aboveAverage="0" equalAverage="0" bottom="0" percent="0" rank="0" text="" dxfId="4">
      <formula>"GEO"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2026-07-17T06:24:39Z</dcterms:created>
  <dc:creator>openpyxl</dc:creator>
  <dc:description/>
  <dc:language>en-US</dc:language>
  <cp:lastModifiedBy/>
  <dcterms:modified xsi:type="dcterms:W3CDTF">2026-07-17T06:24:39Z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